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harts/chart26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4955" yWindow="-15" windowWidth="12900" windowHeight="13320" tabRatio="834" firstSheet="1" activeTab="1"/>
  </bookViews>
  <sheets>
    <sheet name="xxxxxx" sheetId="1" state="veryHidden" r:id="rId1"/>
    <sheet name="겉표지" sheetId="2" r:id="rId2"/>
    <sheet name="목차" sheetId="3" r:id="rId3"/>
    <sheet name="1.배관망 현황" sheetId="24" r:id="rId4"/>
    <sheet name="2.관리실적" sheetId="25" r:id="rId5"/>
    <sheet name="2-2.지사별,월별 관리실적" sheetId="55464" r:id="rId6"/>
    <sheet name="3.발생현황" sheetId="5" r:id="rId7"/>
    <sheet name="3.발생=유형" sheetId="6" r:id="rId8"/>
    <sheet name="3.종료현황" sheetId="7" r:id="rId9"/>
    <sheet name="3.종료=유형" sheetId="9" r:id="rId10"/>
    <sheet name="4.기간별 현황" sheetId="21" r:id="rId11"/>
    <sheet name="5.진행공사" sheetId="12" r:id="rId12"/>
    <sheet name="5.진행=유형" sheetId="11" r:id="rId13"/>
    <sheet name="6.입회현황" sheetId="55470" r:id="rId14"/>
    <sheet name="7.미신고굴착공사" sheetId="55468" r:id="rId15"/>
    <sheet name="7.미신고=유형" sheetId="55469" r:id="rId16"/>
    <sheet name="8.결론" sheetId="55461" r:id="rId17"/>
    <sheet name="별첨.구간별" sheetId="55462" r:id="rId18"/>
    <sheet name="월별" sheetId="55465" state="hidden" r:id="rId19"/>
    <sheet name="Sheet1" sheetId="55466" state="hidden" r:id="rId20"/>
    <sheet name="미발생" sheetId="55467" state="hidden" r:id="rId21"/>
  </sheets>
  <definedNames>
    <definedName name="_xlnm.Print_Area" localSheetId="3">'1.배관망 현황'!$A$1:$M$39</definedName>
    <definedName name="_xlnm.Print_Area" localSheetId="4">'2.관리실적'!$A$1:$K$36</definedName>
    <definedName name="_xlnm.Print_Area" localSheetId="5">'2-2.지사별,월별 관리실적'!$A$1:$K$38</definedName>
    <definedName name="_xlnm.Print_Area" localSheetId="7">'3.발생=유형'!$A$1:$R$29</definedName>
    <definedName name="_xlnm.Print_Area" localSheetId="6">'3.발생현황'!$A$1:$W$89</definedName>
    <definedName name="_xlnm.Print_Area" localSheetId="9">'3.종료=유형'!$A$1:$R$29</definedName>
    <definedName name="_xlnm.Print_Area" localSheetId="8">'3.종료현황'!$A$1:$W$85</definedName>
    <definedName name="_xlnm.Print_Area" localSheetId="10">'4.기간별 현황'!$A$1:$O$32</definedName>
    <definedName name="_xlnm.Print_Area" localSheetId="12">'5.진행=유형'!$A$1:$X$29</definedName>
    <definedName name="_xlnm.Print_Area" localSheetId="11">'5.진행공사'!$A$1:$M$34</definedName>
    <definedName name="_xlnm.Print_Area" localSheetId="13">'6.입회현황'!$A$1:$X$49</definedName>
    <definedName name="_xlnm.Print_Area" localSheetId="15">'7.미신고=유형'!$A$1:$M$47</definedName>
    <definedName name="_xlnm.Print_Area" localSheetId="14">'7.미신고굴착공사'!$A$1:$N$102</definedName>
    <definedName name="_xlnm.Print_Area" localSheetId="16">'8.결론'!$A$1:$O$63</definedName>
    <definedName name="_xlnm.Print_Area" localSheetId="1">겉표지!$A$1:$J$42</definedName>
    <definedName name="_xlnm.Print_Area" localSheetId="2">목차!$A$1:$G$33</definedName>
    <definedName name="_xlnm.Print_Area" localSheetId="17">별첨.구간별!$A$1:$N$75</definedName>
    <definedName name="_xlnm.Print_Area" localSheetId="18">월별!$A$1:$Y$29</definedName>
    <definedName name="_xlnm.Print_Titles" localSheetId="17">별첨.구간별!$5:$6</definedName>
  </definedNames>
  <calcPr calcId="125725"/>
</workbook>
</file>

<file path=xl/calcChain.xml><?xml version="1.0" encoding="utf-8"?>
<calcChain xmlns="http://schemas.openxmlformats.org/spreadsheetml/2006/main">
  <c r="AJ14" i="55462"/>
  <c r="V16" i="5"/>
  <c r="Y40" i="55461" l="1"/>
  <c r="X40"/>
  <c r="V40"/>
  <c r="U40"/>
  <c r="W40" l="1"/>
  <c r="T40"/>
  <c r="N40" i="21" l="1"/>
  <c r="M40"/>
  <c r="C45"/>
  <c r="C46"/>
  <c r="N38"/>
  <c r="M38"/>
  <c r="L69" i="7" l="1"/>
  <c r="N49" i="55470"/>
  <c r="N48"/>
  <c r="AI16"/>
  <c r="Z7" l="1"/>
  <c r="AA14" i="21"/>
  <c r="Z14"/>
  <c r="Y14"/>
  <c r="X14"/>
  <c r="W14"/>
  <c r="V14"/>
  <c r="U14"/>
  <c r="T14"/>
  <c r="S14"/>
  <c r="R14"/>
  <c r="AA13"/>
  <c r="Z13"/>
  <c r="Y13"/>
  <c r="X13"/>
  <c r="W13"/>
  <c r="V13"/>
  <c r="U13"/>
  <c r="T13"/>
  <c r="S13"/>
  <c r="R13"/>
  <c r="AA12"/>
  <c r="Z12"/>
  <c r="Y12"/>
  <c r="X12"/>
  <c r="W12"/>
  <c r="V12"/>
  <c r="U12"/>
  <c r="T12"/>
  <c r="S12"/>
  <c r="R12"/>
  <c r="AA11"/>
  <c r="Z11"/>
  <c r="Y11"/>
  <c r="X11"/>
  <c r="W11"/>
  <c r="V11"/>
  <c r="U11"/>
  <c r="T11"/>
  <c r="S11"/>
  <c r="R11"/>
  <c r="AA10"/>
  <c r="Z10"/>
  <c r="Y10"/>
  <c r="X10"/>
  <c r="W10"/>
  <c r="V10"/>
  <c r="U10"/>
  <c r="T10"/>
  <c r="S10"/>
  <c r="R10"/>
  <c r="AA9"/>
  <c r="Z9"/>
  <c r="Y9"/>
  <c r="X9"/>
  <c r="W9"/>
  <c r="V9"/>
  <c r="U9"/>
  <c r="T9"/>
  <c r="S9"/>
  <c r="R9"/>
  <c r="AA8"/>
  <c r="Z8"/>
  <c r="Y8"/>
  <c r="X8"/>
  <c r="W8"/>
  <c r="V8"/>
  <c r="U8"/>
  <c r="T8"/>
  <c r="S8"/>
  <c r="R8"/>
  <c r="AA7"/>
  <c r="Z7"/>
  <c r="Y7"/>
  <c r="X7"/>
  <c r="W7"/>
  <c r="V7"/>
  <c r="U7"/>
  <c r="T7"/>
  <c r="S7"/>
  <c r="R7"/>
  <c r="AA6"/>
  <c r="Z6"/>
  <c r="Y6"/>
  <c r="X6"/>
  <c r="W6"/>
  <c r="V6"/>
  <c r="AB6" s="1"/>
  <c r="U6"/>
  <c r="T6"/>
  <c r="S6"/>
  <c r="R6"/>
  <c r="AC28"/>
  <c r="AB21"/>
  <c r="Q15" i="9"/>
  <c r="P15"/>
  <c r="O15"/>
  <c r="Q14"/>
  <c r="P14"/>
  <c r="O14"/>
  <c r="P13"/>
  <c r="O13"/>
  <c r="Q13" s="1"/>
  <c r="Q12"/>
  <c r="P12"/>
  <c r="O12"/>
  <c r="P11"/>
  <c r="O11"/>
  <c r="Q11" s="1"/>
  <c r="P10"/>
  <c r="O10"/>
  <c r="Q10" s="1"/>
  <c r="Q9"/>
  <c r="P9"/>
  <c r="O9"/>
  <c r="P8"/>
  <c r="O8"/>
  <c r="Q8" s="1"/>
  <c r="Q7"/>
  <c r="P7"/>
  <c r="O7"/>
  <c r="P6"/>
  <c r="O6"/>
  <c r="Q15" i="6" l="1"/>
  <c r="P15"/>
  <c r="O15"/>
  <c r="P14"/>
  <c r="Q14" s="1"/>
  <c r="O14"/>
  <c r="P13"/>
  <c r="O13"/>
  <c r="Q13" s="1"/>
  <c r="Q12"/>
  <c r="P12"/>
  <c r="O12"/>
  <c r="Q11"/>
  <c r="P11"/>
  <c r="O11"/>
  <c r="P10"/>
  <c r="O10"/>
  <c r="Q10" s="1"/>
  <c r="Q9"/>
  <c r="P9"/>
  <c r="O9"/>
  <c r="P8"/>
  <c r="O8"/>
  <c r="Q8" s="1"/>
  <c r="Q7"/>
  <c r="P7"/>
  <c r="O7"/>
  <c r="P6"/>
  <c r="O6"/>
  <c r="K31" i="55462" l="1"/>
  <c r="K32"/>
  <c r="K33"/>
  <c r="AB6" i="11" l="1"/>
  <c r="G7" i="25"/>
  <c r="F7"/>
  <c r="E7"/>
  <c r="D7"/>
  <c r="V5" i="6" l="1"/>
  <c r="L15" i="55469"/>
  <c r="L14"/>
  <c r="L13"/>
  <c r="L12"/>
  <c r="L11"/>
  <c r="L10"/>
  <c r="L9"/>
  <c r="L8"/>
  <c r="L7"/>
  <c r="L6"/>
  <c r="L16" l="1"/>
  <c r="L51" i="55468"/>
  <c r="K51"/>
  <c r="J51"/>
  <c r="I51"/>
  <c r="H51"/>
  <c r="G51"/>
  <c r="F51"/>
  <c r="E51"/>
  <c r="D51"/>
  <c r="L50"/>
  <c r="K50"/>
  <c r="J50"/>
  <c r="I50"/>
  <c r="H50"/>
  <c r="G50"/>
  <c r="F50"/>
  <c r="E50"/>
  <c r="D50"/>
  <c r="L45"/>
  <c r="K45"/>
  <c r="J45"/>
  <c r="I45"/>
  <c r="H45"/>
  <c r="G45"/>
  <c r="F45"/>
  <c r="E45"/>
  <c r="D45"/>
  <c r="L44"/>
  <c r="K44"/>
  <c r="J44"/>
  <c r="I44"/>
  <c r="H44"/>
  <c r="G44"/>
  <c r="F44"/>
  <c r="E44"/>
  <c r="D44"/>
  <c r="L43"/>
  <c r="K43"/>
  <c r="J43"/>
  <c r="I43"/>
  <c r="H43"/>
  <c r="G43"/>
  <c r="F43"/>
  <c r="E43"/>
  <c r="D43"/>
  <c r="M42"/>
  <c r="M41"/>
  <c r="L40"/>
  <c r="K40"/>
  <c r="J40"/>
  <c r="I40"/>
  <c r="H40"/>
  <c r="G40"/>
  <c r="F40"/>
  <c r="E40"/>
  <c r="D40"/>
  <c r="M39"/>
  <c r="M38"/>
  <c r="L37"/>
  <c r="K37"/>
  <c r="J37"/>
  <c r="I37"/>
  <c r="H37"/>
  <c r="G37"/>
  <c r="F37"/>
  <c r="E37"/>
  <c r="D37"/>
  <c r="M36"/>
  <c r="M35"/>
  <c r="L34"/>
  <c r="K34"/>
  <c r="J34"/>
  <c r="I34"/>
  <c r="H34"/>
  <c r="G34"/>
  <c r="F34"/>
  <c r="E34"/>
  <c r="D34"/>
  <c r="M33"/>
  <c r="M32"/>
  <c r="L31"/>
  <c r="K31"/>
  <c r="J31"/>
  <c r="I31"/>
  <c r="H31"/>
  <c r="G31"/>
  <c r="F31"/>
  <c r="E31"/>
  <c r="D31"/>
  <c r="M30"/>
  <c r="M29"/>
  <c r="L28"/>
  <c r="K28"/>
  <c r="J28"/>
  <c r="I28"/>
  <c r="H28"/>
  <c r="G28"/>
  <c r="F28"/>
  <c r="E28"/>
  <c r="D28"/>
  <c r="M27"/>
  <c r="M26"/>
  <c r="J52" l="1"/>
  <c r="F46"/>
  <c r="E46"/>
  <c r="H52"/>
  <c r="H46"/>
  <c r="D52"/>
  <c r="F52"/>
  <c r="D46"/>
  <c r="L46"/>
  <c r="G52"/>
  <c r="I52"/>
  <c r="M51"/>
  <c r="M50"/>
  <c r="K46"/>
  <c r="E52"/>
  <c r="L52"/>
  <c r="K52"/>
  <c r="M43"/>
  <c r="M31"/>
  <c r="M37"/>
  <c r="M44"/>
  <c r="J46"/>
  <c r="M40"/>
  <c r="I46"/>
  <c r="M34"/>
  <c r="G46"/>
  <c r="M28"/>
  <c r="M45"/>
  <c r="M46" l="1"/>
  <c r="M52"/>
  <c r="N40" s="1"/>
  <c r="N28" l="1"/>
  <c r="N34"/>
  <c r="N43"/>
  <c r="N31"/>
  <c r="N37"/>
  <c r="F12" i="55470" l="1"/>
  <c r="H12"/>
  <c r="J12"/>
  <c r="L12"/>
  <c r="N12"/>
  <c r="P12"/>
  <c r="R12"/>
  <c r="T12"/>
  <c r="D12"/>
  <c r="F9"/>
  <c r="H9"/>
  <c r="J9"/>
  <c r="L9"/>
  <c r="N9"/>
  <c r="P9"/>
  <c r="R9"/>
  <c r="T9"/>
  <c r="D9"/>
  <c r="AF29" i="9" l="1"/>
  <c r="AT29"/>
  <c r="K20" i="55461"/>
  <c r="M20"/>
  <c r="L20"/>
  <c r="J20"/>
  <c r="I20"/>
  <c r="H20"/>
  <c r="G20"/>
  <c r="F20"/>
  <c r="E20"/>
  <c r="M19"/>
  <c r="L19"/>
  <c r="K19"/>
  <c r="J19"/>
  <c r="I19"/>
  <c r="H19"/>
  <c r="F19"/>
  <c r="G19"/>
  <c r="E19"/>
  <c r="D21" i="55468"/>
  <c r="N20" i="55461" l="1"/>
  <c r="N19"/>
  <c r="AH14" i="55470"/>
  <c r="AG14"/>
  <c r="AF14"/>
  <c r="AF15" s="1"/>
  <c r="AE14"/>
  <c r="AD14"/>
  <c r="AC14"/>
  <c r="AB14"/>
  <c r="AB15" s="1"/>
  <c r="AA14"/>
  <c r="Z14"/>
  <c r="AI14" s="1"/>
  <c r="AH8"/>
  <c r="AG8"/>
  <c r="AG9" s="1"/>
  <c r="AF8"/>
  <c r="AE8"/>
  <c r="AD8"/>
  <c r="AC8"/>
  <c r="AB8"/>
  <c r="AA8"/>
  <c r="Z8"/>
  <c r="AH13"/>
  <c r="AH15" s="1"/>
  <c r="AG13"/>
  <c r="AG15" s="1"/>
  <c r="AF13"/>
  <c r="AE13"/>
  <c r="AE15" s="1"/>
  <c r="AD13"/>
  <c r="AD15" s="1"/>
  <c r="AC13"/>
  <c r="AC15" s="1"/>
  <c r="AB13"/>
  <c r="AA13"/>
  <c r="Z13"/>
  <c r="Z15" s="1"/>
  <c r="AH7"/>
  <c r="AG7"/>
  <c r="AA7"/>
  <c r="AA9" s="1"/>
  <c r="AB7"/>
  <c r="AB9" s="1"/>
  <c r="AC7"/>
  <c r="AC9" s="1"/>
  <c r="AD7"/>
  <c r="AE7"/>
  <c r="AE9" s="1"/>
  <c r="AF7"/>
  <c r="AF9" s="1"/>
  <c r="V8"/>
  <c r="AI13" l="1"/>
  <c r="AI15" s="1"/>
  <c r="AB16" s="1"/>
  <c r="AI8"/>
  <c r="AD9"/>
  <c r="AH9"/>
  <c r="AA15"/>
  <c r="AI7"/>
  <c r="Z9"/>
  <c r="V11"/>
  <c r="AE16" l="1"/>
  <c r="AD16"/>
  <c r="AA16"/>
  <c r="AF16"/>
  <c r="Z16"/>
  <c r="AI9"/>
  <c r="AF10" s="1"/>
  <c r="AH16"/>
  <c r="AC16"/>
  <c r="AG16"/>
  <c r="V14" i="7"/>
  <c r="G74" i="55462"/>
  <c r="F74"/>
  <c r="I74"/>
  <c r="J74"/>
  <c r="C74"/>
  <c r="I56"/>
  <c r="Z10" i="55470" l="1"/>
  <c r="AD10"/>
  <c r="AB10"/>
  <c r="AH10"/>
  <c r="AC10"/>
  <c r="AA10"/>
  <c r="AG10"/>
  <c r="AE10"/>
  <c r="AI10"/>
  <c r="AJ74" i="55462"/>
  <c r="F19"/>
  <c r="D19"/>
  <c r="C19"/>
  <c r="M17"/>
  <c r="L17"/>
  <c r="K17"/>
  <c r="H17"/>
  <c r="E17"/>
  <c r="AJ19" l="1"/>
  <c r="N17"/>
  <c r="V10" i="55470"/>
  <c r="V12" s="1"/>
  <c r="V7"/>
  <c r="V9" s="1"/>
  <c r="T31"/>
  <c r="T33"/>
  <c r="T34"/>
  <c r="T35"/>
  <c r="T36"/>
  <c r="T37"/>
  <c r="T38"/>
  <c r="T39"/>
  <c r="T40"/>
  <c r="T41"/>
  <c r="T43"/>
  <c r="T42"/>
  <c r="T44"/>
  <c r="T45"/>
  <c r="T46"/>
  <c r="T47"/>
  <c r="H49"/>
  <c r="J48"/>
  <c r="H48"/>
  <c r="U49"/>
  <c r="R49"/>
  <c r="P49"/>
  <c r="L49"/>
  <c r="J49"/>
  <c r="U48"/>
  <c r="R48"/>
  <c r="P48"/>
  <c r="L48"/>
  <c r="T32"/>
  <c r="T30"/>
  <c r="T48" l="1"/>
  <c r="T49"/>
  <c r="M36" i="7"/>
  <c r="J36"/>
  <c r="G36"/>
  <c r="D36"/>
  <c r="M26" i="24" l="1"/>
  <c r="K16" i="55469" l="1"/>
  <c r="J16"/>
  <c r="I16"/>
  <c r="H16"/>
  <c r="G16"/>
  <c r="F16"/>
  <c r="E16"/>
  <c r="D16"/>
  <c r="C16"/>
  <c r="M20" i="55468"/>
  <c r="M19"/>
  <c r="M18"/>
  <c r="M17"/>
  <c r="M16"/>
  <c r="M15"/>
  <c r="M14"/>
  <c r="M13"/>
  <c r="M12"/>
  <c r="M11"/>
  <c r="M10"/>
  <c r="M9"/>
  <c r="M16" i="55469" l="1"/>
  <c r="M13" l="1"/>
  <c r="M15"/>
  <c r="M11"/>
  <c r="M10"/>
  <c r="M6"/>
  <c r="M14"/>
  <c r="M9"/>
  <c r="M12"/>
  <c r="M8"/>
  <c r="M7"/>
  <c r="M49" i="55468"/>
  <c r="M48"/>
  <c r="M47"/>
  <c r="L21"/>
  <c r="K21"/>
  <c r="J21"/>
  <c r="I21"/>
  <c r="H21"/>
  <c r="G21"/>
  <c r="F21"/>
  <c r="E21"/>
  <c r="M21" l="1"/>
  <c r="N13" l="1"/>
  <c r="N16"/>
  <c r="N15"/>
  <c r="N20"/>
  <c r="N12"/>
  <c r="N14"/>
  <c r="N17"/>
  <c r="N10"/>
  <c r="N19"/>
  <c r="N18"/>
  <c r="N9"/>
  <c r="N44"/>
  <c r="N48"/>
  <c r="N45"/>
  <c r="N49"/>
  <c r="N46"/>
  <c r="N47"/>
  <c r="N52"/>
  <c r="N21"/>
  <c r="N11"/>
  <c r="M37" i="5"/>
  <c r="J37"/>
  <c r="G37"/>
  <c r="D37"/>
  <c r="D16" i="11" l="1"/>
  <c r="D21" i="5" l="1"/>
  <c r="AC23" i="21" l="1"/>
  <c r="S15" l="1"/>
  <c r="AB38"/>
  <c r="AB44"/>
  <c r="AC44"/>
  <c r="AS17" i="9"/>
  <c r="AR17"/>
  <c r="AQ17"/>
  <c r="AP17"/>
  <c r="AO17"/>
  <c r="AN17"/>
  <c r="AM17"/>
  <c r="AL17"/>
  <c r="AK17"/>
  <c r="AJ17"/>
  <c r="AS16"/>
  <c r="AR16"/>
  <c r="AQ16"/>
  <c r="AP16"/>
  <c r="AO16"/>
  <c r="AN16"/>
  <c r="AM16"/>
  <c r="AL16"/>
  <c r="AK16"/>
  <c r="AJ16"/>
  <c r="AS15"/>
  <c r="AR15"/>
  <c r="AQ15"/>
  <c r="AP15"/>
  <c r="AO15"/>
  <c r="AN15"/>
  <c r="AM15"/>
  <c r="AL15"/>
  <c r="AK15"/>
  <c r="AJ15"/>
  <c r="AS14"/>
  <c r="AR14"/>
  <c r="AQ14"/>
  <c r="AP14"/>
  <c r="AO14"/>
  <c r="AN14"/>
  <c r="AM14"/>
  <c r="AL14"/>
  <c r="AK14"/>
  <c r="AJ14"/>
  <c r="AS13"/>
  <c r="AR13"/>
  <c r="AQ13"/>
  <c r="AP13"/>
  <c r="AO13"/>
  <c r="AN13"/>
  <c r="AM13"/>
  <c r="AL13"/>
  <c r="AK13"/>
  <c r="AJ13"/>
  <c r="AS12"/>
  <c r="AR12"/>
  <c r="AQ12"/>
  <c r="AP12"/>
  <c r="AO12"/>
  <c r="AN12"/>
  <c r="AM12"/>
  <c r="AL12"/>
  <c r="AK12"/>
  <c r="AJ12"/>
  <c r="AS10"/>
  <c r="AR10"/>
  <c r="AQ10"/>
  <c r="AP10"/>
  <c r="AO10"/>
  <c r="AN10"/>
  <c r="AM10"/>
  <c r="AL10"/>
  <c r="AK10"/>
  <c r="AJ10"/>
  <c r="AS9"/>
  <c r="AR9"/>
  <c r="AQ9"/>
  <c r="AP9"/>
  <c r="AO9"/>
  <c r="AN9"/>
  <c r="AM9"/>
  <c r="AL9"/>
  <c r="AK9"/>
  <c r="AJ9"/>
  <c r="AS8"/>
  <c r="AR8"/>
  <c r="AQ8"/>
  <c r="AP8"/>
  <c r="AO8"/>
  <c r="AN8"/>
  <c r="AM8"/>
  <c r="AL8"/>
  <c r="AK8"/>
  <c r="AJ8"/>
  <c r="AS7"/>
  <c r="AR7"/>
  <c r="AQ7"/>
  <c r="AP7"/>
  <c r="AO7"/>
  <c r="AN7"/>
  <c r="AM7"/>
  <c r="AL7"/>
  <c r="AK7"/>
  <c r="AJ7"/>
  <c r="AS6"/>
  <c r="AR6"/>
  <c r="AQ6"/>
  <c r="AP6"/>
  <c r="AO6"/>
  <c r="AN6"/>
  <c r="AM6"/>
  <c r="AL6"/>
  <c r="AK6"/>
  <c r="AJ6"/>
  <c r="AS5"/>
  <c r="AR5"/>
  <c r="AQ5"/>
  <c r="AP5"/>
  <c r="AO5"/>
  <c r="AN5"/>
  <c r="AM5"/>
  <c r="AL5"/>
  <c r="AK5"/>
  <c r="AJ5"/>
  <c r="AB7" i="21" l="1"/>
  <c r="AD44"/>
  <c r="AK12" i="6"/>
  <c r="AJ15"/>
  <c r="D8" i="24" l="1"/>
  <c r="D7"/>
  <c r="F21" i="5" l="1"/>
  <c r="L67" i="55462" l="1"/>
  <c r="M64"/>
  <c r="M63"/>
  <c r="L63"/>
  <c r="L64"/>
  <c r="K63"/>
  <c r="K64"/>
  <c r="H63"/>
  <c r="H64"/>
  <c r="E63"/>
  <c r="E64"/>
  <c r="K35"/>
  <c r="K34"/>
  <c r="H35"/>
  <c r="H34"/>
  <c r="H33"/>
  <c r="M35"/>
  <c r="M34"/>
  <c r="M33"/>
  <c r="E35"/>
  <c r="L35"/>
  <c r="E34"/>
  <c r="L34"/>
  <c r="E33"/>
  <c r="L33"/>
  <c r="D36"/>
  <c r="F36"/>
  <c r="G36"/>
  <c r="I36"/>
  <c r="J36"/>
  <c r="C36"/>
  <c r="K13"/>
  <c r="H13"/>
  <c r="D14"/>
  <c r="M13"/>
  <c r="E13"/>
  <c r="L13"/>
  <c r="F14"/>
  <c r="G14"/>
  <c r="I14"/>
  <c r="J14"/>
  <c r="C14"/>
  <c r="AK36" l="1"/>
  <c r="AK14"/>
  <c r="AJ36"/>
  <c r="N13"/>
  <c r="N63"/>
  <c r="N64"/>
  <c r="N35"/>
  <c r="N34"/>
  <c r="N33"/>
  <c r="AF6" i="11" l="1"/>
  <c r="AE6"/>
  <c r="AD6"/>
  <c r="AC6"/>
  <c r="E16" l="1"/>
  <c r="AF7" i="21" s="1"/>
  <c r="AG7" s="1"/>
  <c r="F16" i="11"/>
  <c r="G16"/>
  <c r="H16"/>
  <c r="I16"/>
  <c r="AA30" i="21"/>
  <c r="Z30"/>
  <c r="Y30"/>
  <c r="X30"/>
  <c r="V30"/>
  <c r="U30"/>
  <c r="T30"/>
  <c r="S30"/>
  <c r="R30"/>
  <c r="AB24" l="1"/>
  <c r="AC21" l="1"/>
  <c r="AD21" l="1"/>
  <c r="J19" i="55462"/>
  <c r="I19"/>
  <c r="G19"/>
  <c r="AK19" s="1"/>
  <c r="M18"/>
  <c r="L18"/>
  <c r="K18"/>
  <c r="H18"/>
  <c r="E18"/>
  <c r="M16"/>
  <c r="L16"/>
  <c r="K16"/>
  <c r="H16"/>
  <c r="E16"/>
  <c r="M15"/>
  <c r="L15"/>
  <c r="K15"/>
  <c r="H15"/>
  <c r="E15"/>
  <c r="D28"/>
  <c r="C28"/>
  <c r="F28"/>
  <c r="G28"/>
  <c r="I28"/>
  <c r="J28"/>
  <c r="Y61" i="5" l="1"/>
  <c r="AK28" i="55462"/>
  <c r="Y60" i="5"/>
  <c r="AJ28" i="55462"/>
  <c r="Y57" i="5"/>
  <c r="Y58"/>
  <c r="L19" i="55462"/>
  <c r="N16"/>
  <c r="N18"/>
  <c r="K19"/>
  <c r="H19"/>
  <c r="E19"/>
  <c r="N15"/>
  <c r="M19"/>
  <c r="Y59" i="5" l="1"/>
  <c r="AL19" i="55462"/>
  <c r="N19"/>
  <c r="T20" s="1"/>
  <c r="Y11" s="1"/>
  <c r="F14" i="55461"/>
  <c r="F13"/>
  <c r="L22" i="55469"/>
  <c r="L23"/>
  <c r="L24"/>
  <c r="L25"/>
  <c r="L26"/>
  <c r="L27"/>
  <c r="L28"/>
  <c r="L29"/>
  <c r="L30"/>
  <c r="L21"/>
  <c r="E31"/>
  <c r="R31" s="1"/>
  <c r="D31"/>
  <c r="Q31" s="1"/>
  <c r="F22" i="55461" l="1"/>
  <c r="F21"/>
  <c r="U20" i="55462"/>
  <c r="Y12" s="1"/>
  <c r="Y13" s="1"/>
  <c r="D32" i="55469"/>
  <c r="V7" i="11"/>
  <c r="V8"/>
  <c r="V9"/>
  <c r="V10"/>
  <c r="V11"/>
  <c r="V12"/>
  <c r="V13"/>
  <c r="V14"/>
  <c r="V15"/>
  <c r="V6"/>
  <c r="U8"/>
  <c r="U9"/>
  <c r="U10"/>
  <c r="U11"/>
  <c r="U12"/>
  <c r="U13"/>
  <c r="U14"/>
  <c r="U15"/>
  <c r="U6"/>
  <c r="U7"/>
  <c r="D8" i="12"/>
  <c r="M47" i="25" s="1"/>
  <c r="D7" i="12"/>
  <c r="M46" i="25" s="1"/>
  <c r="AE7" i="11"/>
  <c r="AE8"/>
  <c r="AE9"/>
  <c r="AE10"/>
  <c r="AE11"/>
  <c r="AE12"/>
  <c r="AE13"/>
  <c r="AE14"/>
  <c r="AE15"/>
  <c r="AD7"/>
  <c r="AD8"/>
  <c r="AD9"/>
  <c r="AD10"/>
  <c r="AD11"/>
  <c r="AD12"/>
  <c r="AD13"/>
  <c r="AD14"/>
  <c r="AD15"/>
  <c r="M48" i="25" l="1"/>
  <c r="M9" i="55464"/>
  <c r="U19" i="55462"/>
  <c r="M8" i="55464"/>
  <c r="T19" i="55462"/>
  <c r="W15" i="11"/>
  <c r="W14"/>
  <c r="W13"/>
  <c r="W12"/>
  <c r="W11"/>
  <c r="W9"/>
  <c r="W8"/>
  <c r="V16"/>
  <c r="W6"/>
  <c r="U16"/>
  <c r="W10"/>
  <c r="W7"/>
  <c r="AD16"/>
  <c r="AE16"/>
  <c r="D9" i="12"/>
  <c r="E9" i="21"/>
  <c r="E8"/>
  <c r="E7"/>
  <c r="C8"/>
  <c r="C7"/>
  <c r="C6"/>
  <c r="W16" i="11" l="1"/>
  <c r="X8" s="1"/>
  <c r="V7" i="9"/>
  <c r="G6" s="1"/>
  <c r="AF48"/>
  <c r="N60" i="7" s="1"/>
  <c r="AF47" i="9"/>
  <c r="L60" i="7" s="1"/>
  <c r="AF46" i="9"/>
  <c r="J60" i="7" s="1"/>
  <c r="AF45" i="9"/>
  <c r="H60" i="7" s="1"/>
  <c r="AK10" i="6"/>
  <c r="AL10"/>
  <c r="AM10"/>
  <c r="AN10"/>
  <c r="AO10"/>
  <c r="AP10"/>
  <c r="AQ10"/>
  <c r="AR10"/>
  <c r="AS10"/>
  <c r="AK9"/>
  <c r="AL9"/>
  <c r="AM9"/>
  <c r="AN9"/>
  <c r="AO9"/>
  <c r="AP9"/>
  <c r="AQ9"/>
  <c r="AR9"/>
  <c r="AS9"/>
  <c r="AK8"/>
  <c r="AL8"/>
  <c r="AM8"/>
  <c r="AN8"/>
  <c r="AO8"/>
  <c r="AP8"/>
  <c r="AQ8"/>
  <c r="AR8"/>
  <c r="AS8"/>
  <c r="AK7"/>
  <c r="AL7"/>
  <c r="AM7"/>
  <c r="AN7"/>
  <c r="AO7"/>
  <c r="AP7"/>
  <c r="AQ7"/>
  <c r="AR7"/>
  <c r="AS7"/>
  <c r="AK6"/>
  <c r="AL6"/>
  <c r="AM6"/>
  <c r="AN6"/>
  <c r="AO6"/>
  <c r="AP6"/>
  <c r="AQ6"/>
  <c r="AR6"/>
  <c r="AS6"/>
  <c r="AK5"/>
  <c r="AL5"/>
  <c r="AM5"/>
  <c r="AN5"/>
  <c r="AO5"/>
  <c r="AP5"/>
  <c r="AQ5"/>
  <c r="AR5"/>
  <c r="AS5"/>
  <c r="AJ17"/>
  <c r="AJ16"/>
  <c r="AJ14"/>
  <c r="AJ13"/>
  <c r="AJ12"/>
  <c r="AJ10"/>
  <c r="AJ9"/>
  <c r="AJ8"/>
  <c r="AJ7"/>
  <c r="AJ6"/>
  <c r="AJ5"/>
  <c r="V12"/>
  <c r="C6"/>
  <c r="V10"/>
  <c r="V9"/>
  <c r="V8"/>
  <c r="V7"/>
  <c r="V6"/>
  <c r="Z15" i="11" l="1"/>
  <c r="X16"/>
  <c r="X12"/>
  <c r="X13"/>
  <c r="X14"/>
  <c r="X6"/>
  <c r="X15"/>
  <c r="X7"/>
  <c r="X9"/>
  <c r="X10"/>
  <c r="X11"/>
  <c r="AT9" i="6"/>
  <c r="AJ18"/>
  <c r="AT6"/>
  <c r="AT5"/>
  <c r="AT10"/>
  <c r="AT8"/>
  <c r="AJ11"/>
  <c r="AT7"/>
  <c r="Z11" i="11"/>
  <c r="Z12"/>
  <c r="Z8"/>
  <c r="Z13"/>
  <c r="Z6"/>
  <c r="Z14"/>
  <c r="Z10"/>
  <c r="Z9"/>
  <c r="Z7"/>
  <c r="AE20"/>
  <c r="AD20" l="1"/>
  <c r="L14" i="21" l="1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D9"/>
  <c r="L8"/>
  <c r="K8"/>
  <c r="J8"/>
  <c r="I8"/>
  <c r="H8"/>
  <c r="G8"/>
  <c r="F8"/>
  <c r="D8"/>
  <c r="L7"/>
  <c r="K7"/>
  <c r="J7"/>
  <c r="I7"/>
  <c r="G7"/>
  <c r="F7"/>
  <c r="D7"/>
  <c r="C13"/>
  <c r="C14"/>
  <c r="C12"/>
  <c r="C11"/>
  <c r="C10"/>
  <c r="C9"/>
  <c r="AB22"/>
  <c r="AC22"/>
  <c r="AC7" l="1"/>
  <c r="H7"/>
  <c r="AD22"/>
  <c r="AF34" i="6"/>
  <c r="R55" i="5" s="1"/>
  <c r="AF33" i="6"/>
  <c r="AF32"/>
  <c r="AF31"/>
  <c r="AF30"/>
  <c r="AF29"/>
  <c r="AE17" i="9"/>
  <c r="AD17"/>
  <c r="AC17"/>
  <c r="AB17"/>
  <c r="AA17"/>
  <c r="Z17"/>
  <c r="Y17"/>
  <c r="X17"/>
  <c r="W17"/>
  <c r="V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J6" s="1"/>
  <c r="AE14"/>
  <c r="AD14"/>
  <c r="AC14"/>
  <c r="AB14"/>
  <c r="AA14"/>
  <c r="Z14"/>
  <c r="Y14"/>
  <c r="X14"/>
  <c r="W14"/>
  <c r="V14"/>
  <c r="H6" s="1"/>
  <c r="AE13"/>
  <c r="AD13"/>
  <c r="AC13"/>
  <c r="AB13"/>
  <c r="AA13"/>
  <c r="Z13"/>
  <c r="Y13"/>
  <c r="X13"/>
  <c r="W13"/>
  <c r="V13"/>
  <c r="F6" s="1"/>
  <c r="AE12"/>
  <c r="AD12"/>
  <c r="AC12"/>
  <c r="AB12"/>
  <c r="AA12"/>
  <c r="Z12"/>
  <c r="Y12"/>
  <c r="X12"/>
  <c r="W12"/>
  <c r="V12"/>
  <c r="D6" s="1"/>
  <c r="V6"/>
  <c r="E6" s="1"/>
  <c r="W6"/>
  <c r="X6"/>
  <c r="Y6"/>
  <c r="Z6"/>
  <c r="AA6"/>
  <c r="AB6"/>
  <c r="AC6"/>
  <c r="AD6"/>
  <c r="AE6"/>
  <c r="W7"/>
  <c r="X7"/>
  <c r="Y7"/>
  <c r="Z7"/>
  <c r="AA7"/>
  <c r="AB7"/>
  <c r="AC7"/>
  <c r="AD7"/>
  <c r="AE7"/>
  <c r="V8"/>
  <c r="I6" s="1"/>
  <c r="W8"/>
  <c r="X8"/>
  <c r="Y8"/>
  <c r="Z8"/>
  <c r="AA8"/>
  <c r="AB8"/>
  <c r="AC8"/>
  <c r="AD8"/>
  <c r="AE8"/>
  <c r="V9"/>
  <c r="W9"/>
  <c r="X9"/>
  <c r="Y9"/>
  <c r="Z9"/>
  <c r="AA9"/>
  <c r="AB9"/>
  <c r="AC9"/>
  <c r="AD9"/>
  <c r="AE9"/>
  <c r="V10"/>
  <c r="W10"/>
  <c r="X10"/>
  <c r="Y10"/>
  <c r="Z10"/>
  <c r="AA10"/>
  <c r="AB10"/>
  <c r="AC10"/>
  <c r="AD10"/>
  <c r="AE10"/>
  <c r="W5"/>
  <c r="X5"/>
  <c r="Y5"/>
  <c r="Z5"/>
  <c r="AA5"/>
  <c r="AB5"/>
  <c r="AC5"/>
  <c r="AD5"/>
  <c r="AE5"/>
  <c r="V5"/>
  <c r="C6" s="1"/>
  <c r="AS51"/>
  <c r="AR51"/>
  <c r="AQ51"/>
  <c r="AP51"/>
  <c r="AO51"/>
  <c r="AN51"/>
  <c r="AM51"/>
  <c r="AL51"/>
  <c r="AK51"/>
  <c r="AJ51"/>
  <c r="AE51"/>
  <c r="AD51"/>
  <c r="AC51"/>
  <c r="AB51"/>
  <c r="AA51"/>
  <c r="Z51"/>
  <c r="Y51"/>
  <c r="X51"/>
  <c r="W51"/>
  <c r="V51"/>
  <c r="AT50"/>
  <c r="AF50"/>
  <c r="R60" i="7" s="1"/>
  <c r="AT49" i="9"/>
  <c r="AF49"/>
  <c r="P60" i="7" s="1"/>
  <c r="AT48" i="9"/>
  <c r="AT47"/>
  <c r="AT46"/>
  <c r="AT45"/>
  <c r="AS44"/>
  <c r="AR44"/>
  <c r="AQ44"/>
  <c r="AP44"/>
  <c r="AO44"/>
  <c r="AN44"/>
  <c r="AM44"/>
  <c r="AL44"/>
  <c r="AK44"/>
  <c r="AJ44"/>
  <c r="AE44"/>
  <c r="AD44"/>
  <c r="AC44"/>
  <c r="AB44"/>
  <c r="AA44"/>
  <c r="Z44"/>
  <c r="Y44"/>
  <c r="X44"/>
  <c r="W44"/>
  <c r="V44"/>
  <c r="AT43"/>
  <c r="AF43"/>
  <c r="R59" i="7" s="1"/>
  <c r="AT42" i="9"/>
  <c r="AF42"/>
  <c r="P59" i="7" s="1"/>
  <c r="AT41" i="9"/>
  <c r="AF41"/>
  <c r="N59" i="7" s="1"/>
  <c r="AT40" i="9"/>
  <c r="AF40"/>
  <c r="L59" i="7" s="1"/>
  <c r="AT39" i="9"/>
  <c r="AF39"/>
  <c r="J59" i="7" s="1"/>
  <c r="AT38" i="9"/>
  <c r="AF38"/>
  <c r="H59" i="7" s="1"/>
  <c r="AE17" i="6"/>
  <c r="AD17"/>
  <c r="AC17"/>
  <c r="AB17"/>
  <c r="AA17"/>
  <c r="Z17"/>
  <c r="Y17"/>
  <c r="X17"/>
  <c r="W17"/>
  <c r="V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AE14"/>
  <c r="AD14"/>
  <c r="AC14"/>
  <c r="AB14"/>
  <c r="AA14"/>
  <c r="Z14"/>
  <c r="Y14"/>
  <c r="X14"/>
  <c r="W14"/>
  <c r="V14"/>
  <c r="AE13"/>
  <c r="AD13"/>
  <c r="AC13"/>
  <c r="AB13"/>
  <c r="AA13"/>
  <c r="Z13"/>
  <c r="Y13"/>
  <c r="X13"/>
  <c r="W13"/>
  <c r="V13"/>
  <c r="AE12"/>
  <c r="AD12"/>
  <c r="AC12"/>
  <c r="AB12"/>
  <c r="AA12"/>
  <c r="Z12"/>
  <c r="Y12"/>
  <c r="X12"/>
  <c r="W12"/>
  <c r="W6"/>
  <c r="X6"/>
  <c r="Y6"/>
  <c r="Z6"/>
  <c r="AA6"/>
  <c r="AB6"/>
  <c r="AC6"/>
  <c r="AD6"/>
  <c r="AE6"/>
  <c r="W7"/>
  <c r="X7"/>
  <c r="Y7"/>
  <c r="Z7"/>
  <c r="AA7"/>
  <c r="AB7"/>
  <c r="AC7"/>
  <c r="AD7"/>
  <c r="AE7"/>
  <c r="W8"/>
  <c r="X8"/>
  <c r="Y8"/>
  <c r="Z8"/>
  <c r="AA8"/>
  <c r="AB8"/>
  <c r="AC8"/>
  <c r="AD8"/>
  <c r="AE8"/>
  <c r="W9"/>
  <c r="X9"/>
  <c r="Y9"/>
  <c r="Z9"/>
  <c r="AA9"/>
  <c r="AB9"/>
  <c r="AC9"/>
  <c r="AD9"/>
  <c r="AE9"/>
  <c r="W10"/>
  <c r="X10"/>
  <c r="Y10"/>
  <c r="Z10"/>
  <c r="AA10"/>
  <c r="AB10"/>
  <c r="AC10"/>
  <c r="AD10"/>
  <c r="AE10"/>
  <c r="W5"/>
  <c r="X5"/>
  <c r="Y5"/>
  <c r="Z5"/>
  <c r="AA5"/>
  <c r="AB5"/>
  <c r="AC5"/>
  <c r="AD5"/>
  <c r="AE5"/>
  <c r="AS52"/>
  <c r="AR52"/>
  <c r="AQ52"/>
  <c r="AP52"/>
  <c r="AO52"/>
  <c r="AN52"/>
  <c r="AM52"/>
  <c r="AL52"/>
  <c r="AK52"/>
  <c r="AJ52"/>
  <c r="AE52"/>
  <c r="AD52"/>
  <c r="AC52"/>
  <c r="AB52"/>
  <c r="AA52"/>
  <c r="Z52"/>
  <c r="Y52"/>
  <c r="X52"/>
  <c r="W52"/>
  <c r="V52"/>
  <c r="AT51"/>
  <c r="AF51"/>
  <c r="R58" i="5" s="1"/>
  <c r="AT50" i="6"/>
  <c r="AF50"/>
  <c r="P58" i="5" s="1"/>
  <c r="AT49" i="6"/>
  <c r="AF49"/>
  <c r="N58" i="5" s="1"/>
  <c r="AT48" i="6"/>
  <c r="AF48"/>
  <c r="L58" i="5" s="1"/>
  <c r="AT47" i="6"/>
  <c r="AF47"/>
  <c r="J58" i="5" s="1"/>
  <c r="AT46" i="6"/>
  <c r="AF46"/>
  <c r="H58" i="5" s="1"/>
  <c r="AS45" i="6"/>
  <c r="AR45"/>
  <c r="AQ45"/>
  <c r="AP45"/>
  <c r="AO45"/>
  <c r="AN45"/>
  <c r="AM45"/>
  <c r="AL45"/>
  <c r="AK45"/>
  <c r="AJ45"/>
  <c r="AE45"/>
  <c r="AD45"/>
  <c r="AC45"/>
  <c r="AB45"/>
  <c r="AA45"/>
  <c r="Z45"/>
  <c r="Y45"/>
  <c r="X45"/>
  <c r="W45"/>
  <c r="V45"/>
  <c r="AT44"/>
  <c r="AF44"/>
  <c r="R57" i="5" s="1"/>
  <c r="AT43" i="6"/>
  <c r="AF43"/>
  <c r="P57" i="5" s="1"/>
  <c r="AT42" i="6"/>
  <c r="AF42"/>
  <c r="N57" i="5" s="1"/>
  <c r="AT41" i="6"/>
  <c r="AF41"/>
  <c r="L57" i="5" s="1"/>
  <c r="AT40" i="6"/>
  <c r="AF40"/>
  <c r="J57" i="5" s="1"/>
  <c r="AT39" i="6"/>
  <c r="AF39"/>
  <c r="H57" i="5" s="1"/>
  <c r="H59" s="1"/>
  <c r="M10" i="55464"/>
  <c r="R59" i="5" l="1"/>
  <c r="P59"/>
  <c r="J59"/>
  <c r="D9" i="55464"/>
  <c r="E9" s="1"/>
  <c r="F9" s="1"/>
  <c r="G9" s="1"/>
  <c r="H9" s="1"/>
  <c r="I9" s="1"/>
  <c r="N9" s="1"/>
  <c r="D47" i="25"/>
  <c r="AT51" i="9"/>
  <c r="T60" i="7"/>
  <c r="F8" s="1"/>
  <c r="D8" i="55464"/>
  <c r="D46" i="25"/>
  <c r="T57" i="5"/>
  <c r="L59"/>
  <c r="T58"/>
  <c r="T59" i="7"/>
  <c r="AT44" i="9"/>
  <c r="AT52" i="6"/>
  <c r="AT45"/>
  <c r="M7" i="21"/>
  <c r="Q7" i="12" s="1"/>
  <c r="N7" i="21"/>
  <c r="AE23" i="11"/>
  <c r="L61" i="7"/>
  <c r="R61"/>
  <c r="H61"/>
  <c r="J61"/>
  <c r="N61"/>
  <c r="AF44" i="9"/>
  <c r="AD23" i="11"/>
  <c r="P61" i="7"/>
  <c r="AE21" i="11"/>
  <c r="AE22" s="1"/>
  <c r="N59" i="5"/>
  <c r="AD21" i="11"/>
  <c r="AD22" s="1"/>
  <c r="AF45" i="6"/>
  <c r="AD7" i="21"/>
  <c r="O7" s="1"/>
  <c r="AF51" i="9"/>
  <c r="AF52" i="6"/>
  <c r="F7" i="7" l="1"/>
  <c r="AH7" i="21"/>
  <c r="AI7" s="1"/>
  <c r="E47" i="25"/>
  <c r="F47" s="1"/>
  <c r="G47" s="1"/>
  <c r="H47" s="1"/>
  <c r="I47" s="1"/>
  <c r="N47" s="1"/>
  <c r="Y60" i="7"/>
  <c r="Z60" s="1"/>
  <c r="T59" i="5"/>
  <c r="K9" i="55464"/>
  <c r="E8"/>
  <c r="F8" s="1"/>
  <c r="G8" s="1"/>
  <c r="H8" s="1"/>
  <c r="I8" s="1"/>
  <c r="N8" s="1"/>
  <c r="J9"/>
  <c r="E46" i="25"/>
  <c r="D48"/>
  <c r="T61" i="7"/>
  <c r="D10" i="55464"/>
  <c r="F10" i="5"/>
  <c r="Q19" i="55462" s="1"/>
  <c r="Y59" i="7"/>
  <c r="Z59" s="1"/>
  <c r="AA58" i="5"/>
  <c r="AA57"/>
  <c r="Q12" i="12"/>
  <c r="AE24" i="11"/>
  <c r="AD24"/>
  <c r="F9" i="5"/>
  <c r="P19" i="55462" s="1"/>
  <c r="E7" i="24"/>
  <c r="E8"/>
  <c r="AT30" i="6"/>
  <c r="AF27"/>
  <c r="R54" i="5" s="1"/>
  <c r="AT27" i="6"/>
  <c r="K31" i="55469"/>
  <c r="X31" s="1"/>
  <c r="J31"/>
  <c r="W31" s="1"/>
  <c r="I31"/>
  <c r="V31" s="1"/>
  <c r="H31"/>
  <c r="U31" s="1"/>
  <c r="G31"/>
  <c r="T31" s="1"/>
  <c r="F31"/>
  <c r="S31" s="1"/>
  <c r="C31"/>
  <c r="P31" s="1"/>
  <c r="J47" i="25" l="1"/>
  <c r="E19" i="24" s="1"/>
  <c r="F10" i="55464"/>
  <c r="G10"/>
  <c r="J8"/>
  <c r="K8"/>
  <c r="E48" i="25"/>
  <c r="F46"/>
  <c r="E10" i="55464"/>
  <c r="E9" i="24"/>
  <c r="F15" i="55461" s="1"/>
  <c r="G32" i="55469"/>
  <c r="K32"/>
  <c r="J32"/>
  <c r="AD29" i="11"/>
  <c r="AD28"/>
  <c r="AE29"/>
  <c r="AE28"/>
  <c r="F22" i="5"/>
  <c r="F11"/>
  <c r="F17" s="1"/>
  <c r="F18" s="1"/>
  <c r="I10" i="55464"/>
  <c r="N10" s="1"/>
  <c r="H10"/>
  <c r="L31" i="55469"/>
  <c r="M21" s="1"/>
  <c r="M31" l="1"/>
  <c r="Y31"/>
  <c r="M25"/>
  <c r="M23"/>
  <c r="M26"/>
  <c r="M22"/>
  <c r="M29"/>
  <c r="M30"/>
  <c r="M24"/>
  <c r="M28"/>
  <c r="G46" i="25"/>
  <c r="F48"/>
  <c r="L32" i="55469"/>
  <c r="H32"/>
  <c r="F32"/>
  <c r="C32"/>
  <c r="I32"/>
  <c r="E32"/>
  <c r="M27"/>
  <c r="K10" i="55464"/>
  <c r="G48" i="25" l="1"/>
  <c r="H46"/>
  <c r="AE113" i="6"/>
  <c r="AD113"/>
  <c r="AC113"/>
  <c r="AB113"/>
  <c r="AA113"/>
  <c r="Z113"/>
  <c r="Y113"/>
  <c r="X113"/>
  <c r="W113"/>
  <c r="V113"/>
  <c r="H48" i="25" l="1"/>
  <c r="I46"/>
  <c r="D74" i="55462"/>
  <c r="AK74" s="1"/>
  <c r="N46" i="25" l="1"/>
  <c r="J46"/>
  <c r="E18" i="24" s="1"/>
  <c r="I48" i="25"/>
  <c r="J10" i="55464"/>
  <c r="M32" i="55462"/>
  <c r="L32"/>
  <c r="M31"/>
  <c r="L31"/>
  <c r="M30"/>
  <c r="L30"/>
  <c r="M29"/>
  <c r="L29"/>
  <c r="M27"/>
  <c r="L27"/>
  <c r="M26"/>
  <c r="L26"/>
  <c r="M25"/>
  <c r="L25"/>
  <c r="M24"/>
  <c r="L24"/>
  <c r="M23"/>
  <c r="L23"/>
  <c r="M22"/>
  <c r="L22"/>
  <c r="M21"/>
  <c r="L21"/>
  <c r="M20"/>
  <c r="L20"/>
  <c r="E40"/>
  <c r="H40"/>
  <c r="K40"/>
  <c r="L40"/>
  <c r="M40"/>
  <c r="E41"/>
  <c r="H41"/>
  <c r="K41"/>
  <c r="L41"/>
  <c r="M41"/>
  <c r="E54"/>
  <c r="H54"/>
  <c r="K54"/>
  <c r="L54"/>
  <c r="M54"/>
  <c r="K62"/>
  <c r="L62"/>
  <c r="M62"/>
  <c r="H62"/>
  <c r="H65"/>
  <c r="E62"/>
  <c r="C13" i="55467"/>
  <c r="B13"/>
  <c r="D13" s="1"/>
  <c r="D12"/>
  <c r="D11"/>
  <c r="D10"/>
  <c r="D9"/>
  <c r="D8"/>
  <c r="D7"/>
  <c r="D6"/>
  <c r="D5"/>
  <c r="O13"/>
  <c r="N13"/>
  <c r="P13" s="1"/>
  <c r="P12"/>
  <c r="P11"/>
  <c r="P10"/>
  <c r="P9"/>
  <c r="P8"/>
  <c r="P7"/>
  <c r="P6"/>
  <c r="P5"/>
  <c r="L13"/>
  <c r="K13"/>
  <c r="M13" s="1"/>
  <c r="M12"/>
  <c r="M11"/>
  <c r="M10"/>
  <c r="M9"/>
  <c r="M8"/>
  <c r="M7"/>
  <c r="M6"/>
  <c r="M5"/>
  <c r="I13"/>
  <c r="H13"/>
  <c r="J13" s="1"/>
  <c r="J12"/>
  <c r="J11"/>
  <c r="J10"/>
  <c r="J9"/>
  <c r="J8"/>
  <c r="J7"/>
  <c r="J6"/>
  <c r="J5"/>
  <c r="F13"/>
  <c r="E13"/>
  <c r="G6"/>
  <c r="G7"/>
  <c r="G8"/>
  <c r="G9"/>
  <c r="G10"/>
  <c r="G11"/>
  <c r="G12"/>
  <c r="G5"/>
  <c r="N48" i="25" l="1"/>
  <c r="J48"/>
  <c r="M36" i="55462"/>
  <c r="L36"/>
  <c r="L28"/>
  <c r="M28"/>
  <c r="N62"/>
  <c r="N40"/>
  <c r="N54"/>
  <c r="N41"/>
  <c r="G13" i="55467"/>
  <c r="R30" i="12" l="1"/>
  <c r="O30"/>
  <c r="X27" i="55461" l="1"/>
  <c r="AB27" s="1"/>
  <c r="T27"/>
  <c r="W3"/>
  <c r="W27" s="1"/>
  <c r="AA27" s="1"/>
  <c r="AD27" s="1"/>
  <c r="T3"/>
  <c r="L61" i="55462" l="1"/>
  <c r="M61"/>
  <c r="K61"/>
  <c r="H61"/>
  <c r="E61"/>
  <c r="H27"/>
  <c r="K27"/>
  <c r="N27"/>
  <c r="E27"/>
  <c r="D6" i="21"/>
  <c r="E6"/>
  <c r="F6"/>
  <c r="G6"/>
  <c r="H6"/>
  <c r="I6"/>
  <c r="J6"/>
  <c r="K6"/>
  <c r="L6"/>
  <c r="E20" i="24" l="1"/>
  <c r="F16" i="55461" s="1"/>
  <c r="N26" i="55462"/>
  <c r="N61"/>
  <c r="E27" i="24" l="1"/>
  <c r="E28" l="1"/>
  <c r="P27"/>
  <c r="F18" i="55461"/>
  <c r="F17"/>
  <c r="M5" i="24"/>
  <c r="M73" i="55462" l="1"/>
  <c r="L73"/>
  <c r="K73"/>
  <c r="H73"/>
  <c r="E73"/>
  <c r="M72"/>
  <c r="L72"/>
  <c r="K72"/>
  <c r="H72"/>
  <c r="E72"/>
  <c r="M71"/>
  <c r="L71"/>
  <c r="K71"/>
  <c r="H71"/>
  <c r="E71"/>
  <c r="M70"/>
  <c r="L70"/>
  <c r="K70"/>
  <c r="H70"/>
  <c r="E70"/>
  <c r="M69"/>
  <c r="L69"/>
  <c r="K69"/>
  <c r="H69"/>
  <c r="E69"/>
  <c r="M68"/>
  <c r="L68"/>
  <c r="K68"/>
  <c r="H68"/>
  <c r="E68"/>
  <c r="M67"/>
  <c r="K67"/>
  <c r="H67"/>
  <c r="E67"/>
  <c r="J66"/>
  <c r="I66"/>
  <c r="G66"/>
  <c r="F66"/>
  <c r="D66"/>
  <c r="C66"/>
  <c r="M65"/>
  <c r="L65"/>
  <c r="K65"/>
  <c r="E65"/>
  <c r="M60"/>
  <c r="L60"/>
  <c r="K60"/>
  <c r="H60"/>
  <c r="E60"/>
  <c r="M59"/>
  <c r="L59"/>
  <c r="K59"/>
  <c r="H59"/>
  <c r="E59"/>
  <c r="M58"/>
  <c r="L58"/>
  <c r="K58"/>
  <c r="H58"/>
  <c r="E58"/>
  <c r="M57"/>
  <c r="L57"/>
  <c r="K57"/>
  <c r="H57"/>
  <c r="E57"/>
  <c r="J56"/>
  <c r="G56"/>
  <c r="F56"/>
  <c r="D56"/>
  <c r="C56"/>
  <c r="M55"/>
  <c r="L55"/>
  <c r="K55"/>
  <c r="H55"/>
  <c r="E55"/>
  <c r="M53"/>
  <c r="L53"/>
  <c r="K53"/>
  <c r="H53"/>
  <c r="E53"/>
  <c r="M52"/>
  <c r="L52"/>
  <c r="K52"/>
  <c r="H52"/>
  <c r="E52"/>
  <c r="M51"/>
  <c r="L51"/>
  <c r="K51"/>
  <c r="H51"/>
  <c r="E51"/>
  <c r="M50"/>
  <c r="L50"/>
  <c r="K50"/>
  <c r="H50"/>
  <c r="E50"/>
  <c r="J49"/>
  <c r="I49"/>
  <c r="G49"/>
  <c r="F49"/>
  <c r="D49"/>
  <c r="C49"/>
  <c r="M48"/>
  <c r="L48"/>
  <c r="K48"/>
  <c r="H48"/>
  <c r="E48"/>
  <c r="M47"/>
  <c r="L47"/>
  <c r="K47"/>
  <c r="H47"/>
  <c r="E47"/>
  <c r="M46"/>
  <c r="L46"/>
  <c r="K46"/>
  <c r="H46"/>
  <c r="E46"/>
  <c r="M45"/>
  <c r="L45"/>
  <c r="K45"/>
  <c r="H45"/>
  <c r="E45"/>
  <c r="M44"/>
  <c r="L44"/>
  <c r="K44"/>
  <c r="H44"/>
  <c r="E44"/>
  <c r="J43"/>
  <c r="I43"/>
  <c r="G43"/>
  <c r="F43"/>
  <c r="D43"/>
  <c r="C43"/>
  <c r="M42"/>
  <c r="L42"/>
  <c r="K42"/>
  <c r="H42"/>
  <c r="E42"/>
  <c r="M39"/>
  <c r="L39"/>
  <c r="K39"/>
  <c r="H39"/>
  <c r="E39"/>
  <c r="M38"/>
  <c r="L38"/>
  <c r="K38"/>
  <c r="H38"/>
  <c r="E38"/>
  <c r="M37"/>
  <c r="L37"/>
  <c r="K37"/>
  <c r="H37"/>
  <c r="E37"/>
  <c r="H32"/>
  <c r="E32"/>
  <c r="H31"/>
  <c r="E31"/>
  <c r="K30"/>
  <c r="H30"/>
  <c r="E30"/>
  <c r="K29"/>
  <c r="H29"/>
  <c r="E29"/>
  <c r="K26"/>
  <c r="H26"/>
  <c r="E26"/>
  <c r="K25"/>
  <c r="H25"/>
  <c r="E25"/>
  <c r="K24"/>
  <c r="H24"/>
  <c r="E24"/>
  <c r="K23"/>
  <c r="H23"/>
  <c r="E23"/>
  <c r="K22"/>
  <c r="H22"/>
  <c r="E22"/>
  <c r="K21"/>
  <c r="H21"/>
  <c r="E21"/>
  <c r="K20"/>
  <c r="H20"/>
  <c r="E20"/>
  <c r="M12"/>
  <c r="L12"/>
  <c r="K12"/>
  <c r="H12"/>
  <c r="E12"/>
  <c r="M11"/>
  <c r="L11"/>
  <c r="K11"/>
  <c r="H11"/>
  <c r="E11"/>
  <c r="M10"/>
  <c r="L10"/>
  <c r="K10"/>
  <c r="H10"/>
  <c r="E10"/>
  <c r="M9"/>
  <c r="L9"/>
  <c r="K9"/>
  <c r="H9"/>
  <c r="E9"/>
  <c r="M8"/>
  <c r="L8"/>
  <c r="K8"/>
  <c r="H8"/>
  <c r="E8"/>
  <c r="M7"/>
  <c r="L7"/>
  <c r="K7"/>
  <c r="H7"/>
  <c r="E7"/>
  <c r="AK43" l="1"/>
  <c r="AK66"/>
  <c r="AJ66"/>
  <c r="AJ56"/>
  <c r="AK56"/>
  <c r="AK49"/>
  <c r="AJ49"/>
  <c r="AJ43"/>
  <c r="L74"/>
  <c r="K14"/>
  <c r="D75"/>
  <c r="C75"/>
  <c r="E36"/>
  <c r="K36"/>
  <c r="H36"/>
  <c r="H14"/>
  <c r="L14"/>
  <c r="M14"/>
  <c r="E14"/>
  <c r="AL14" s="1"/>
  <c r="I75"/>
  <c r="G75"/>
  <c r="J75"/>
  <c r="F75"/>
  <c r="K28"/>
  <c r="H28"/>
  <c r="E28"/>
  <c r="E74"/>
  <c r="H43"/>
  <c r="E56"/>
  <c r="M56"/>
  <c r="L66"/>
  <c r="M74"/>
  <c r="H74"/>
  <c r="E66"/>
  <c r="AL66" s="1"/>
  <c r="M66"/>
  <c r="N9"/>
  <c r="N22"/>
  <c r="E43"/>
  <c r="E49"/>
  <c r="L49"/>
  <c r="K74"/>
  <c r="N73"/>
  <c r="K66"/>
  <c r="N65"/>
  <c r="H66"/>
  <c r="K56"/>
  <c r="N55"/>
  <c r="N52"/>
  <c r="H56"/>
  <c r="L56"/>
  <c r="N48"/>
  <c r="H49"/>
  <c r="K43"/>
  <c r="L43"/>
  <c r="N42"/>
  <c r="M43"/>
  <c r="N12"/>
  <c r="N68"/>
  <c r="N72"/>
  <c r="N69"/>
  <c r="N70"/>
  <c r="N71"/>
  <c r="N59"/>
  <c r="N58"/>
  <c r="N60"/>
  <c r="N51"/>
  <c r="N53"/>
  <c r="K49"/>
  <c r="M49"/>
  <c r="N46"/>
  <c r="N45"/>
  <c r="N47"/>
  <c r="N39"/>
  <c r="N38"/>
  <c r="N30"/>
  <c r="N32"/>
  <c r="N31"/>
  <c r="N21"/>
  <c r="N25"/>
  <c r="N24"/>
  <c r="N23"/>
  <c r="N11"/>
  <c r="N8"/>
  <c r="N10"/>
  <c r="N7"/>
  <c r="N20"/>
  <c r="N29"/>
  <c r="N37"/>
  <c r="N44"/>
  <c r="N50"/>
  <c r="N57"/>
  <c r="N67"/>
  <c r="AL74" l="1"/>
  <c r="AL56"/>
  <c r="AL49"/>
  <c r="AK75"/>
  <c r="AJ75"/>
  <c r="L75"/>
  <c r="AL43"/>
  <c r="AL36"/>
  <c r="Y62" i="5"/>
  <c r="AL28" i="55462"/>
  <c r="N36"/>
  <c r="N14"/>
  <c r="T15" s="1"/>
  <c r="X11" s="1"/>
  <c r="M75"/>
  <c r="H75"/>
  <c r="E75"/>
  <c r="K75"/>
  <c r="N28"/>
  <c r="N74"/>
  <c r="T75" s="1"/>
  <c r="N66"/>
  <c r="T67" s="1"/>
  <c r="N49"/>
  <c r="T50" s="1"/>
  <c r="N56"/>
  <c r="T57" s="1"/>
  <c r="N43"/>
  <c r="U44" s="1"/>
  <c r="AB12" s="1"/>
  <c r="M39" i="21"/>
  <c r="K39"/>
  <c r="I39"/>
  <c r="G39"/>
  <c r="E39"/>
  <c r="C39"/>
  <c r="D45" l="1"/>
  <c r="AL75" i="55462"/>
  <c r="T44"/>
  <c r="AB11" s="1"/>
  <c r="AB13" s="1"/>
  <c r="U15"/>
  <c r="X12" s="1"/>
  <c r="X13" s="1"/>
  <c r="U57"/>
  <c r="AD12" s="1"/>
  <c r="AF11"/>
  <c r="U75"/>
  <c r="U67"/>
  <c r="AE12" s="1"/>
  <c r="U29"/>
  <c r="Z12" s="1"/>
  <c r="T29"/>
  <c r="Z11" s="1"/>
  <c r="T37"/>
  <c r="AA11" s="1"/>
  <c r="U37"/>
  <c r="AA12" s="1"/>
  <c r="AD11"/>
  <c r="U50"/>
  <c r="AC12" s="1"/>
  <c r="N75"/>
  <c r="AE11"/>
  <c r="AC11"/>
  <c r="AF12"/>
  <c r="AF13" l="1"/>
  <c r="AA13"/>
  <c r="AE13"/>
  <c r="AD13"/>
  <c r="AC13"/>
  <c r="Z13"/>
  <c r="AE171" i="9"/>
  <c r="AD171"/>
  <c r="AC171"/>
  <c r="AB171"/>
  <c r="AA171"/>
  <c r="Z171"/>
  <c r="Y171"/>
  <c r="X171"/>
  <c r="W171"/>
  <c r="V171"/>
  <c r="AF170"/>
  <c r="AF169"/>
  <c r="AF168"/>
  <c r="AF167"/>
  <c r="AF166"/>
  <c r="AF165"/>
  <c r="AE164"/>
  <c r="AD164"/>
  <c r="AC164"/>
  <c r="AB164"/>
  <c r="AA164"/>
  <c r="Z164"/>
  <c r="Y164"/>
  <c r="X164"/>
  <c r="W164"/>
  <c r="V164"/>
  <c r="AF163"/>
  <c r="AF162"/>
  <c r="AF161"/>
  <c r="AF160"/>
  <c r="AF159"/>
  <c r="AF158"/>
  <c r="AE154"/>
  <c r="AD154"/>
  <c r="AC154"/>
  <c r="AB154"/>
  <c r="AA154"/>
  <c r="Z154"/>
  <c r="Y154"/>
  <c r="X154"/>
  <c r="W154"/>
  <c r="V154"/>
  <c r="AF153"/>
  <c r="AF152"/>
  <c r="AF151"/>
  <c r="AF150"/>
  <c r="AF149"/>
  <c r="AF148"/>
  <c r="AE147"/>
  <c r="AD147"/>
  <c r="AC147"/>
  <c r="AB147"/>
  <c r="AA147"/>
  <c r="Z147"/>
  <c r="Y147"/>
  <c r="X147"/>
  <c r="W147"/>
  <c r="V147"/>
  <c r="AF146"/>
  <c r="AF145"/>
  <c r="AF144"/>
  <c r="AF143"/>
  <c r="AF142"/>
  <c r="AF141"/>
  <c r="AE137"/>
  <c r="AD137"/>
  <c r="AC137"/>
  <c r="AB137"/>
  <c r="AA137"/>
  <c r="Z137"/>
  <c r="Y137"/>
  <c r="X137"/>
  <c r="W137"/>
  <c r="V137"/>
  <c r="AF136"/>
  <c r="AF135"/>
  <c r="AF134"/>
  <c r="AF133"/>
  <c r="AF132"/>
  <c r="AF131"/>
  <c r="AE130"/>
  <c r="AD130"/>
  <c r="AC130"/>
  <c r="AB130"/>
  <c r="AA130"/>
  <c r="Z130"/>
  <c r="Y130"/>
  <c r="X130"/>
  <c r="W130"/>
  <c r="V130"/>
  <c r="AF129"/>
  <c r="AF128"/>
  <c r="AF127"/>
  <c r="AF126"/>
  <c r="AF125"/>
  <c r="AF124"/>
  <c r="AE120"/>
  <c r="AD120"/>
  <c r="AC120"/>
  <c r="AB120"/>
  <c r="AA120"/>
  <c r="Z120"/>
  <c r="Y120"/>
  <c r="X120"/>
  <c r="W120"/>
  <c r="V120"/>
  <c r="AF119"/>
  <c r="AF118"/>
  <c r="AF117"/>
  <c r="AF116"/>
  <c r="AF115"/>
  <c r="AF114"/>
  <c r="AE113"/>
  <c r="AD113"/>
  <c r="AC113"/>
  <c r="AB113"/>
  <c r="AA113"/>
  <c r="Z113"/>
  <c r="Y113"/>
  <c r="X113"/>
  <c r="W113"/>
  <c r="V113"/>
  <c r="AF112"/>
  <c r="AF111"/>
  <c r="AF110"/>
  <c r="AF109"/>
  <c r="AF108"/>
  <c r="AF107"/>
  <c r="AE103"/>
  <c r="AD103"/>
  <c r="AC103"/>
  <c r="AB103"/>
  <c r="AA103"/>
  <c r="Z103"/>
  <c r="Y103"/>
  <c r="X103"/>
  <c r="W103"/>
  <c r="V103"/>
  <c r="AF102"/>
  <c r="AF101"/>
  <c r="AF100"/>
  <c r="AF99"/>
  <c r="AF98"/>
  <c r="AF97"/>
  <c r="AE96"/>
  <c r="AD96"/>
  <c r="AC96"/>
  <c r="AB96"/>
  <c r="AA96"/>
  <c r="Z96"/>
  <c r="Y96"/>
  <c r="X96"/>
  <c r="W96"/>
  <c r="V96"/>
  <c r="AF95"/>
  <c r="AF94"/>
  <c r="AF93"/>
  <c r="AF92"/>
  <c r="AF91"/>
  <c r="AF90"/>
  <c r="AE86"/>
  <c r="AD86"/>
  <c r="AC86"/>
  <c r="AB86"/>
  <c r="AA86"/>
  <c r="Z86"/>
  <c r="Y86"/>
  <c r="X86"/>
  <c r="W86"/>
  <c r="V86"/>
  <c r="AF85"/>
  <c r="AF84"/>
  <c r="AF83"/>
  <c r="AF82"/>
  <c r="AF81"/>
  <c r="AF80"/>
  <c r="AE79"/>
  <c r="AD79"/>
  <c r="AC79"/>
  <c r="AB79"/>
  <c r="AA79"/>
  <c r="Z79"/>
  <c r="Y79"/>
  <c r="X79"/>
  <c r="W79"/>
  <c r="V79"/>
  <c r="AF78"/>
  <c r="AF77"/>
  <c r="AF76"/>
  <c r="AF75"/>
  <c r="AF74"/>
  <c r="AF73"/>
  <c r="AE69"/>
  <c r="AD69"/>
  <c r="AC69"/>
  <c r="AB69"/>
  <c r="AA69"/>
  <c r="Z69"/>
  <c r="Y69"/>
  <c r="X69"/>
  <c r="W69"/>
  <c r="V69"/>
  <c r="AF68"/>
  <c r="AF67"/>
  <c r="AF66"/>
  <c r="AF65"/>
  <c r="AF64"/>
  <c r="AF63"/>
  <c r="AE62"/>
  <c r="AD62"/>
  <c r="AC62"/>
  <c r="AB62"/>
  <c r="AA62"/>
  <c r="Z62"/>
  <c r="Y62"/>
  <c r="X62"/>
  <c r="W62"/>
  <c r="V62"/>
  <c r="AF61"/>
  <c r="AF60"/>
  <c r="AF59"/>
  <c r="AF58"/>
  <c r="AF57"/>
  <c r="AF56"/>
  <c r="AE35"/>
  <c r="AD35"/>
  <c r="AC35"/>
  <c r="AB35"/>
  <c r="AA35"/>
  <c r="Z35"/>
  <c r="Y35"/>
  <c r="X35"/>
  <c r="W35"/>
  <c r="V35"/>
  <c r="AF34"/>
  <c r="AF33"/>
  <c r="AF32"/>
  <c r="AF31"/>
  <c r="AF30"/>
  <c r="AE28"/>
  <c r="AD28"/>
  <c r="AC28"/>
  <c r="AB28"/>
  <c r="AA28"/>
  <c r="Z28"/>
  <c r="Y28"/>
  <c r="X28"/>
  <c r="W28"/>
  <c r="V28"/>
  <c r="AF27"/>
  <c r="R56" i="7" s="1"/>
  <c r="AF26" i="9"/>
  <c r="P56" i="7" s="1"/>
  <c r="AF25" i="9"/>
  <c r="N56" i="7" s="1"/>
  <c r="AF24" i="9"/>
  <c r="L56" i="7" s="1"/>
  <c r="AF23" i="9"/>
  <c r="J56" i="7" s="1"/>
  <c r="AF22" i="9"/>
  <c r="H56" i="7" s="1"/>
  <c r="AE171" i="6"/>
  <c r="AD171"/>
  <c r="AC171"/>
  <c r="AB171"/>
  <c r="AA171"/>
  <c r="Z171"/>
  <c r="Y171"/>
  <c r="X171"/>
  <c r="W171"/>
  <c r="V171"/>
  <c r="AF170"/>
  <c r="AF169"/>
  <c r="AF168"/>
  <c r="AF167"/>
  <c r="AF166"/>
  <c r="AF165"/>
  <c r="AE164"/>
  <c r="AD164"/>
  <c r="AC164"/>
  <c r="AB164"/>
  <c r="AA164"/>
  <c r="Z164"/>
  <c r="Y164"/>
  <c r="X164"/>
  <c r="W164"/>
  <c r="V164"/>
  <c r="AF163"/>
  <c r="AF162"/>
  <c r="AF161"/>
  <c r="AF160"/>
  <c r="AF159"/>
  <c r="AF158"/>
  <c r="AE154"/>
  <c r="AD154"/>
  <c r="AC154"/>
  <c r="AB154"/>
  <c r="AA154"/>
  <c r="Z154"/>
  <c r="Y154"/>
  <c r="X154"/>
  <c r="W154"/>
  <c r="V154"/>
  <c r="AF153"/>
  <c r="AF152"/>
  <c r="AF151"/>
  <c r="AF150"/>
  <c r="AF149"/>
  <c r="AF148"/>
  <c r="AE147"/>
  <c r="AD147"/>
  <c r="AC147"/>
  <c r="AB147"/>
  <c r="AA147"/>
  <c r="Z147"/>
  <c r="Y147"/>
  <c r="X147"/>
  <c r="W147"/>
  <c r="V147"/>
  <c r="AF146"/>
  <c r="AF145"/>
  <c r="AF144"/>
  <c r="AF143"/>
  <c r="AF142"/>
  <c r="AF141"/>
  <c r="AE137"/>
  <c r="AD137"/>
  <c r="AC137"/>
  <c r="AB137"/>
  <c r="AA137"/>
  <c r="Z137"/>
  <c r="Y137"/>
  <c r="X137"/>
  <c r="W137"/>
  <c r="V137"/>
  <c r="AF136"/>
  <c r="AF135"/>
  <c r="AF134"/>
  <c r="AF133"/>
  <c r="AF132"/>
  <c r="AF131"/>
  <c r="AE130"/>
  <c r="AD130"/>
  <c r="AC130"/>
  <c r="AB130"/>
  <c r="AA130"/>
  <c r="Z130"/>
  <c r="Y130"/>
  <c r="X130"/>
  <c r="W130"/>
  <c r="V130"/>
  <c r="AF129"/>
  <c r="AF128"/>
  <c r="AF127"/>
  <c r="AF126"/>
  <c r="AF125"/>
  <c r="AF124"/>
  <c r="AE120"/>
  <c r="AD120"/>
  <c r="AC120"/>
  <c r="AB120"/>
  <c r="AA120"/>
  <c r="Z120"/>
  <c r="Y120"/>
  <c r="X120"/>
  <c r="W120"/>
  <c r="V120"/>
  <c r="AF119"/>
  <c r="AF118"/>
  <c r="AF117"/>
  <c r="AF116"/>
  <c r="AF115"/>
  <c r="AF114"/>
  <c r="AF113"/>
  <c r="AF112"/>
  <c r="AF111"/>
  <c r="AF110"/>
  <c r="AF109"/>
  <c r="AF108"/>
  <c r="AF107"/>
  <c r="AE103"/>
  <c r="AD103"/>
  <c r="AC103"/>
  <c r="AB103"/>
  <c r="AA103"/>
  <c r="Z103"/>
  <c r="Y103"/>
  <c r="X103"/>
  <c r="W103"/>
  <c r="V103"/>
  <c r="AF102"/>
  <c r="AF101"/>
  <c r="AF100"/>
  <c r="AF99"/>
  <c r="AF98"/>
  <c r="AF97"/>
  <c r="AE96"/>
  <c r="AD96"/>
  <c r="AC96"/>
  <c r="AB96"/>
  <c r="AA96"/>
  <c r="Z96"/>
  <c r="Y96"/>
  <c r="X96"/>
  <c r="W96"/>
  <c r="V96"/>
  <c r="AF95"/>
  <c r="AF94"/>
  <c r="AF93"/>
  <c r="AF92"/>
  <c r="AF91"/>
  <c r="AF90"/>
  <c r="AE86"/>
  <c r="AD86"/>
  <c r="AC86"/>
  <c r="AB86"/>
  <c r="AA86"/>
  <c r="Z86"/>
  <c r="Y86"/>
  <c r="X86"/>
  <c r="W86"/>
  <c r="V86"/>
  <c r="AF85"/>
  <c r="AF84"/>
  <c r="AF83"/>
  <c r="AF82"/>
  <c r="AF81"/>
  <c r="AF80"/>
  <c r="AE79"/>
  <c r="AD79"/>
  <c r="AC79"/>
  <c r="AB79"/>
  <c r="AA79"/>
  <c r="Z79"/>
  <c r="Y79"/>
  <c r="X79"/>
  <c r="W79"/>
  <c r="V79"/>
  <c r="AF78"/>
  <c r="AF77"/>
  <c r="AF76"/>
  <c r="AF75"/>
  <c r="AF74"/>
  <c r="AF73"/>
  <c r="AE69"/>
  <c r="AD69"/>
  <c r="AC69"/>
  <c r="AB69"/>
  <c r="AA69"/>
  <c r="Z69"/>
  <c r="Y69"/>
  <c r="X69"/>
  <c r="W69"/>
  <c r="V69"/>
  <c r="AF68"/>
  <c r="AF67"/>
  <c r="AF66"/>
  <c r="AF65"/>
  <c r="AF64"/>
  <c r="AF63"/>
  <c r="AE62"/>
  <c r="AD62"/>
  <c r="AC62"/>
  <c r="AB62"/>
  <c r="AA62"/>
  <c r="Z62"/>
  <c r="Y62"/>
  <c r="X62"/>
  <c r="W62"/>
  <c r="V62"/>
  <c r="AF61"/>
  <c r="AF60"/>
  <c r="AF59"/>
  <c r="AF58"/>
  <c r="AF57"/>
  <c r="AF56"/>
  <c r="H60" i="5" s="1"/>
  <c r="AE35" i="6"/>
  <c r="AD35"/>
  <c r="AC35"/>
  <c r="AB35"/>
  <c r="AA35"/>
  <c r="Z35"/>
  <c r="Y35"/>
  <c r="X35"/>
  <c r="W35"/>
  <c r="V35"/>
  <c r="AE28"/>
  <c r="AD28"/>
  <c r="AC28"/>
  <c r="AB28"/>
  <c r="AA28"/>
  <c r="Z28"/>
  <c r="Y28"/>
  <c r="X28"/>
  <c r="W28"/>
  <c r="V28"/>
  <c r="AF26"/>
  <c r="AF25"/>
  <c r="AF24"/>
  <c r="AF23"/>
  <c r="AF22"/>
  <c r="T56" i="7" l="1"/>
  <c r="S19" i="55462"/>
  <c r="AF171" i="9"/>
  <c r="AF164"/>
  <c r="AF171" i="6"/>
  <c r="AF164"/>
  <c r="AF154" i="9"/>
  <c r="AF154" i="6"/>
  <c r="AF147"/>
  <c r="AF137" i="9"/>
  <c r="AF137" i="6"/>
  <c r="AF130"/>
  <c r="AF120"/>
  <c r="AF120" i="9"/>
  <c r="AF113"/>
  <c r="AF103"/>
  <c r="AF96"/>
  <c r="AF103" i="6"/>
  <c r="AF96"/>
  <c r="AF86" i="9"/>
  <c r="AF86" i="6"/>
  <c r="AF79" i="9"/>
  <c r="AF79" i="6"/>
  <c r="AF69" i="9"/>
  <c r="AF69" i="6"/>
  <c r="AF62"/>
  <c r="AF62" i="9"/>
  <c r="AF35"/>
  <c r="AF35" i="6"/>
  <c r="AF28" i="9"/>
  <c r="AF130"/>
  <c r="AF28" i="6"/>
  <c r="AF147" i="9"/>
  <c r="F7" i="24"/>
  <c r="G7"/>
  <c r="H7"/>
  <c r="I7"/>
  <c r="J7"/>
  <c r="K7"/>
  <c r="L7"/>
  <c r="Y61" i="7" l="1"/>
  <c r="Z61" s="1"/>
  <c r="E45" i="21"/>
  <c r="R19" i="55462" l="1"/>
  <c r="Y79" i="5"/>
  <c r="Y77"/>
  <c r="C23" i="55465" s="1"/>
  <c r="Y76" i="5"/>
  <c r="Y75"/>
  <c r="Y74"/>
  <c r="C20" i="55465" s="1"/>
  <c r="Y73" i="5"/>
  <c r="Y72"/>
  <c r="Y71"/>
  <c r="C17" i="55465" s="1"/>
  <c r="Y70" i="5"/>
  <c r="Y69"/>
  <c r="Y68"/>
  <c r="C14" i="55465" s="1"/>
  <c r="Y67" i="5"/>
  <c r="Y66"/>
  <c r="Y65"/>
  <c r="C11" i="55465" s="1"/>
  <c r="Y64" i="5"/>
  <c r="Y63"/>
  <c r="C6" i="55465"/>
  <c r="Y56" i="5"/>
  <c r="C5" i="55465" s="1"/>
  <c r="Y55" i="5"/>
  <c r="Y54"/>
  <c r="C9" i="55465" l="1"/>
  <c r="C3"/>
  <c r="C16"/>
  <c r="C4"/>
  <c r="C22"/>
  <c r="C13"/>
  <c r="C19"/>
  <c r="C25"/>
  <c r="C15"/>
  <c r="C21"/>
  <c r="C12"/>
  <c r="C18"/>
  <c r="C10"/>
  <c r="Y78" i="5"/>
  <c r="C24" i="55465" l="1"/>
  <c r="E13" i="55461"/>
  <c r="G13"/>
  <c r="H13"/>
  <c r="I13"/>
  <c r="J13"/>
  <c r="K13"/>
  <c r="L13"/>
  <c r="M13"/>
  <c r="E14"/>
  <c r="G14"/>
  <c r="H14"/>
  <c r="I14"/>
  <c r="J14"/>
  <c r="K14"/>
  <c r="L14"/>
  <c r="M14"/>
  <c r="AG6" i="11"/>
  <c r="AU6" s="1"/>
  <c r="AH6"/>
  <c r="AI6"/>
  <c r="AJ6"/>
  <c r="AK6"/>
  <c r="AL6"/>
  <c r="AM6"/>
  <c r="AN6"/>
  <c r="AO6"/>
  <c r="AP6"/>
  <c r="AQ6"/>
  <c r="AR6"/>
  <c r="AS6"/>
  <c r="AB7"/>
  <c r="AC7"/>
  <c r="AF7"/>
  <c r="AG7"/>
  <c r="AH7"/>
  <c r="AI7"/>
  <c r="AJ7"/>
  <c r="AK7"/>
  <c r="AL7"/>
  <c r="AM7"/>
  <c r="AN7"/>
  <c r="AO7"/>
  <c r="AP7"/>
  <c r="AQ7"/>
  <c r="AR7"/>
  <c r="AS7"/>
  <c r="AB8"/>
  <c r="AC8"/>
  <c r="AF8"/>
  <c r="AG8"/>
  <c r="AH8"/>
  <c r="AI8"/>
  <c r="AJ8"/>
  <c r="AK8"/>
  <c r="AL8"/>
  <c r="AM8"/>
  <c r="AN8"/>
  <c r="AO8"/>
  <c r="AP8"/>
  <c r="AQ8"/>
  <c r="AR8"/>
  <c r="AS8"/>
  <c r="AB9"/>
  <c r="AC9"/>
  <c r="AF9"/>
  <c r="AG9"/>
  <c r="AH9"/>
  <c r="AI9"/>
  <c r="AJ9"/>
  <c r="AK9"/>
  <c r="AL9"/>
  <c r="AM9"/>
  <c r="AN9"/>
  <c r="AO9"/>
  <c r="AP9"/>
  <c r="AQ9"/>
  <c r="AR9"/>
  <c r="AS9"/>
  <c r="AB10"/>
  <c r="AC10"/>
  <c r="AF10"/>
  <c r="AG10"/>
  <c r="AH10"/>
  <c r="AI10"/>
  <c r="AJ10"/>
  <c r="AK10"/>
  <c r="AL10"/>
  <c r="AM10"/>
  <c r="AN10"/>
  <c r="AO10"/>
  <c r="AP10"/>
  <c r="AQ10"/>
  <c r="AR10"/>
  <c r="AS10"/>
  <c r="AB11"/>
  <c r="AC11"/>
  <c r="AF11"/>
  <c r="AG11"/>
  <c r="AH11"/>
  <c r="AI11"/>
  <c r="AJ11"/>
  <c r="AK11"/>
  <c r="AL11"/>
  <c r="AM11"/>
  <c r="AN11"/>
  <c r="AO11"/>
  <c r="AP11"/>
  <c r="AQ11"/>
  <c r="AR11"/>
  <c r="AS11"/>
  <c r="AB12"/>
  <c r="AC12"/>
  <c r="AF12"/>
  <c r="AG12"/>
  <c r="AH12"/>
  <c r="AI12"/>
  <c r="AJ12"/>
  <c r="AK12"/>
  <c r="AL12"/>
  <c r="AM12"/>
  <c r="AN12"/>
  <c r="AO12"/>
  <c r="AP12"/>
  <c r="AQ12"/>
  <c r="AR12"/>
  <c r="AS12"/>
  <c r="AB13"/>
  <c r="AC13"/>
  <c r="AF13"/>
  <c r="AG13"/>
  <c r="AH13"/>
  <c r="AI13"/>
  <c r="AJ13"/>
  <c r="AK13"/>
  <c r="AL13"/>
  <c r="AM13"/>
  <c r="AN13"/>
  <c r="AO13"/>
  <c r="AP13"/>
  <c r="AQ13"/>
  <c r="AR13"/>
  <c r="AS13"/>
  <c r="AB14"/>
  <c r="AC14"/>
  <c r="AF14"/>
  <c r="AG14"/>
  <c r="AH14"/>
  <c r="AI14"/>
  <c r="AJ14"/>
  <c r="AK14"/>
  <c r="AL14"/>
  <c r="AM14"/>
  <c r="AN14"/>
  <c r="AO14"/>
  <c r="AP14"/>
  <c r="AQ14"/>
  <c r="AR14"/>
  <c r="AS14"/>
  <c r="AB15"/>
  <c r="AC15"/>
  <c r="AF15"/>
  <c r="AG15"/>
  <c r="AH15"/>
  <c r="AI15"/>
  <c r="AJ15"/>
  <c r="AK15"/>
  <c r="AL15"/>
  <c r="AM15"/>
  <c r="AN15"/>
  <c r="AO15"/>
  <c r="AP15"/>
  <c r="AQ15"/>
  <c r="AR15"/>
  <c r="AS15"/>
  <c r="C16"/>
  <c r="C8" i="12"/>
  <c r="M44" i="25" s="1"/>
  <c r="E7" i="12"/>
  <c r="E8"/>
  <c r="M50" i="25" s="1"/>
  <c r="AF9" i="21"/>
  <c r="J16" i="11"/>
  <c r="F8" i="12" s="1"/>
  <c r="M53" i="25" s="1"/>
  <c r="K16" i="11"/>
  <c r="G7" i="12" s="1"/>
  <c r="L16" i="11"/>
  <c r="G8" i="12" s="1"/>
  <c r="M16" i="11"/>
  <c r="H7" i="12" s="1"/>
  <c r="N16" i="11"/>
  <c r="H8" i="12" s="1"/>
  <c r="O16" i="11"/>
  <c r="I7" i="12" s="1"/>
  <c r="P16" i="11"/>
  <c r="I8" i="12" s="1"/>
  <c r="Q16" i="11"/>
  <c r="J7" i="12" s="1"/>
  <c r="R16" i="11"/>
  <c r="J8" i="12" s="1"/>
  <c r="S16" i="11"/>
  <c r="K7" i="12" s="1"/>
  <c r="T16" i="11"/>
  <c r="K8" i="12" s="1"/>
  <c r="AB20" i="11"/>
  <c r="AC20"/>
  <c r="AF20"/>
  <c r="AH20"/>
  <c r="AI20"/>
  <c r="AJ20"/>
  <c r="AK20"/>
  <c r="AL20"/>
  <c r="AM20"/>
  <c r="AN20"/>
  <c r="AO20"/>
  <c r="AP20"/>
  <c r="AQ20"/>
  <c r="AR20"/>
  <c r="AS20"/>
  <c r="AC6" i="21"/>
  <c r="N6" s="1"/>
  <c r="AB13"/>
  <c r="M13" s="1"/>
  <c r="T15"/>
  <c r="Z15"/>
  <c r="AB23"/>
  <c r="AC24"/>
  <c r="AB25"/>
  <c r="AC25"/>
  <c r="AB26"/>
  <c r="AC26"/>
  <c r="AB27"/>
  <c r="AC27"/>
  <c r="AB28"/>
  <c r="AB29"/>
  <c r="AC29"/>
  <c r="W30"/>
  <c r="AB37"/>
  <c r="AC37"/>
  <c r="AC38"/>
  <c r="AB39"/>
  <c r="AC39"/>
  <c r="AB40"/>
  <c r="AC40"/>
  <c r="AB41"/>
  <c r="AC41"/>
  <c r="AB42"/>
  <c r="AC42"/>
  <c r="AB43"/>
  <c r="AC43"/>
  <c r="AB45"/>
  <c r="AC45"/>
  <c r="R46"/>
  <c r="S46"/>
  <c r="T46"/>
  <c r="U46"/>
  <c r="V46"/>
  <c r="W46"/>
  <c r="X46"/>
  <c r="Y46"/>
  <c r="Z46"/>
  <c r="AA46"/>
  <c r="C7" i="9"/>
  <c r="C10"/>
  <c r="C12"/>
  <c r="C13"/>
  <c r="C14"/>
  <c r="E8"/>
  <c r="E9"/>
  <c r="E10"/>
  <c r="E11"/>
  <c r="E12"/>
  <c r="E13"/>
  <c r="E14"/>
  <c r="E15"/>
  <c r="AT6"/>
  <c r="G7"/>
  <c r="G8"/>
  <c r="G9"/>
  <c r="G10"/>
  <c r="G11"/>
  <c r="G12"/>
  <c r="G13"/>
  <c r="G14"/>
  <c r="G15"/>
  <c r="C8"/>
  <c r="I7"/>
  <c r="I8"/>
  <c r="I9"/>
  <c r="I10"/>
  <c r="I11"/>
  <c r="I12"/>
  <c r="I13"/>
  <c r="I14"/>
  <c r="I15"/>
  <c r="C9"/>
  <c r="K6"/>
  <c r="K7"/>
  <c r="K8"/>
  <c r="K9"/>
  <c r="K10"/>
  <c r="K11"/>
  <c r="K12"/>
  <c r="K14"/>
  <c r="K15"/>
  <c r="AT9"/>
  <c r="M6"/>
  <c r="M7"/>
  <c r="M8"/>
  <c r="M9"/>
  <c r="M10"/>
  <c r="M11"/>
  <c r="M12"/>
  <c r="M13"/>
  <c r="M14"/>
  <c r="M15"/>
  <c r="AK11"/>
  <c r="AM11"/>
  <c r="AO11"/>
  <c r="AP11"/>
  <c r="AQ11"/>
  <c r="AR11"/>
  <c r="AS11"/>
  <c r="D7"/>
  <c r="D8"/>
  <c r="D9"/>
  <c r="D10"/>
  <c r="D11"/>
  <c r="D12"/>
  <c r="D13"/>
  <c r="D14"/>
  <c r="D15"/>
  <c r="K13"/>
  <c r="F7"/>
  <c r="F8"/>
  <c r="F9"/>
  <c r="F10"/>
  <c r="F11"/>
  <c r="F12"/>
  <c r="F13"/>
  <c r="F14"/>
  <c r="F15"/>
  <c r="H7"/>
  <c r="H8"/>
  <c r="H9"/>
  <c r="H10"/>
  <c r="H11"/>
  <c r="H12"/>
  <c r="H13"/>
  <c r="H14"/>
  <c r="H15"/>
  <c r="C15"/>
  <c r="J7"/>
  <c r="J8"/>
  <c r="J9"/>
  <c r="J10"/>
  <c r="J11"/>
  <c r="J12"/>
  <c r="J13"/>
  <c r="J14"/>
  <c r="J15"/>
  <c r="L6"/>
  <c r="L7"/>
  <c r="L8"/>
  <c r="L9"/>
  <c r="L10"/>
  <c r="L11"/>
  <c r="L12"/>
  <c r="L13"/>
  <c r="L14"/>
  <c r="L15"/>
  <c r="N6"/>
  <c r="N7"/>
  <c r="N8"/>
  <c r="N9"/>
  <c r="N10"/>
  <c r="N11"/>
  <c r="N12"/>
  <c r="N13"/>
  <c r="N14"/>
  <c r="N15"/>
  <c r="AT22"/>
  <c r="AT23"/>
  <c r="AT24"/>
  <c r="AT25"/>
  <c r="AT26"/>
  <c r="AT27"/>
  <c r="AJ28"/>
  <c r="AK28"/>
  <c r="AL28"/>
  <c r="AM28"/>
  <c r="AN28"/>
  <c r="AO28"/>
  <c r="AP28"/>
  <c r="AQ28"/>
  <c r="AR28"/>
  <c r="AS28"/>
  <c r="AT30"/>
  <c r="AT31"/>
  <c r="AT32"/>
  <c r="AT33"/>
  <c r="AT34"/>
  <c r="AJ35"/>
  <c r="AK35"/>
  <c r="AL35"/>
  <c r="AM35"/>
  <c r="AN35"/>
  <c r="AO35"/>
  <c r="AP35"/>
  <c r="AQ35"/>
  <c r="AR35"/>
  <c r="AS35"/>
  <c r="AT56"/>
  <c r="AT57"/>
  <c r="AT58"/>
  <c r="AT59"/>
  <c r="AT60"/>
  <c r="AT61"/>
  <c r="AJ62"/>
  <c r="AK62"/>
  <c r="AL62"/>
  <c r="AM62"/>
  <c r="AN62"/>
  <c r="AO62"/>
  <c r="AP62"/>
  <c r="AQ62"/>
  <c r="AR62"/>
  <c r="AS62"/>
  <c r="AT63"/>
  <c r="AT64"/>
  <c r="AT65"/>
  <c r="AT66"/>
  <c r="AT67"/>
  <c r="AT68"/>
  <c r="AJ69"/>
  <c r="AK69"/>
  <c r="AL69"/>
  <c r="AM69"/>
  <c r="AN69"/>
  <c r="AO69"/>
  <c r="AP69"/>
  <c r="AQ69"/>
  <c r="AR69"/>
  <c r="AS69"/>
  <c r="AT73"/>
  <c r="AT74"/>
  <c r="AT75"/>
  <c r="AT76"/>
  <c r="AT77"/>
  <c r="AT78"/>
  <c r="AJ79"/>
  <c r="AK79"/>
  <c r="AL79"/>
  <c r="AM79"/>
  <c r="AN79"/>
  <c r="AO79"/>
  <c r="AP79"/>
  <c r="AQ79"/>
  <c r="AR79"/>
  <c r="AS79"/>
  <c r="AT80"/>
  <c r="AT81"/>
  <c r="AT82"/>
  <c r="AT83"/>
  <c r="AT84"/>
  <c r="AT85"/>
  <c r="AJ86"/>
  <c r="AK86"/>
  <c r="AL86"/>
  <c r="AM86"/>
  <c r="AN86"/>
  <c r="AO86"/>
  <c r="AP86"/>
  <c r="AQ86"/>
  <c r="AR86"/>
  <c r="AS86"/>
  <c r="AT90"/>
  <c r="AT91"/>
  <c r="AT92"/>
  <c r="AT93"/>
  <c r="AT94"/>
  <c r="AT95"/>
  <c r="AJ96"/>
  <c r="AK96"/>
  <c r="AL96"/>
  <c r="AM96"/>
  <c r="AN96"/>
  <c r="AO96"/>
  <c r="AP96"/>
  <c r="AQ96"/>
  <c r="AR96"/>
  <c r="AS96"/>
  <c r="AT97"/>
  <c r="AT98"/>
  <c r="AT99"/>
  <c r="AT100"/>
  <c r="AT101"/>
  <c r="AT102"/>
  <c r="AJ103"/>
  <c r="AK103"/>
  <c r="AL103"/>
  <c r="AM103"/>
  <c r="AN103"/>
  <c r="AO103"/>
  <c r="AP103"/>
  <c r="AQ103"/>
  <c r="AR103"/>
  <c r="AS103"/>
  <c r="AT107"/>
  <c r="AT108"/>
  <c r="AT109"/>
  <c r="AT110"/>
  <c r="AT111"/>
  <c r="AT112"/>
  <c r="AJ113"/>
  <c r="AK113"/>
  <c r="AL113"/>
  <c r="AM113"/>
  <c r="AN113"/>
  <c r="AO113"/>
  <c r="AP113"/>
  <c r="AQ113"/>
  <c r="AR113"/>
  <c r="AS113"/>
  <c r="AT114"/>
  <c r="AT115"/>
  <c r="AT116"/>
  <c r="AT117"/>
  <c r="AT118"/>
  <c r="AT119"/>
  <c r="AJ120"/>
  <c r="AK120"/>
  <c r="AL120"/>
  <c r="AM120"/>
  <c r="AN120"/>
  <c r="AO120"/>
  <c r="AP120"/>
  <c r="AQ120"/>
  <c r="AR120"/>
  <c r="AS120"/>
  <c r="AT124"/>
  <c r="AT125"/>
  <c r="AT126"/>
  <c r="AT127"/>
  <c r="AT128"/>
  <c r="AT129"/>
  <c r="AJ130"/>
  <c r="AK130"/>
  <c r="AL130"/>
  <c r="AM130"/>
  <c r="AN130"/>
  <c r="AO130"/>
  <c r="AP130"/>
  <c r="AQ130"/>
  <c r="AR130"/>
  <c r="AS130"/>
  <c r="AT131"/>
  <c r="AT132"/>
  <c r="AT133"/>
  <c r="AT134"/>
  <c r="AT135"/>
  <c r="AT136"/>
  <c r="AJ137"/>
  <c r="AK137"/>
  <c r="AL137"/>
  <c r="AM137"/>
  <c r="AN137"/>
  <c r="AO137"/>
  <c r="AP137"/>
  <c r="AQ137"/>
  <c r="AR137"/>
  <c r="AS137"/>
  <c r="AT141"/>
  <c r="AT142"/>
  <c r="AT143"/>
  <c r="AT144"/>
  <c r="AT145"/>
  <c r="AT146"/>
  <c r="AJ147"/>
  <c r="AK147"/>
  <c r="AL147"/>
  <c r="AM147"/>
  <c r="AN147"/>
  <c r="AO147"/>
  <c r="AP147"/>
  <c r="AQ147"/>
  <c r="AR147"/>
  <c r="AS147"/>
  <c r="AT148"/>
  <c r="AT149"/>
  <c r="AT150"/>
  <c r="AT151"/>
  <c r="AT152"/>
  <c r="AT153"/>
  <c r="AJ154"/>
  <c r="AK154"/>
  <c r="AL154"/>
  <c r="AM154"/>
  <c r="AN154"/>
  <c r="AO154"/>
  <c r="AT154" s="1"/>
  <c r="Y78" i="7" s="1"/>
  <c r="AP154" i="9"/>
  <c r="AQ154"/>
  <c r="AR154"/>
  <c r="AS154"/>
  <c r="AT158"/>
  <c r="AT159"/>
  <c r="AT160"/>
  <c r="AT161"/>
  <c r="AT162"/>
  <c r="AT163"/>
  <c r="AJ164"/>
  <c r="AK164"/>
  <c r="AL164"/>
  <c r="AM164"/>
  <c r="AN164"/>
  <c r="AO164"/>
  <c r="AP164"/>
  <c r="AQ164"/>
  <c r="AR164"/>
  <c r="AS164"/>
  <c r="AT165"/>
  <c r="AT166"/>
  <c r="AT167"/>
  <c r="AT168"/>
  <c r="AT169"/>
  <c r="AT170"/>
  <c r="AJ171"/>
  <c r="AK171"/>
  <c r="AL171"/>
  <c r="AM171"/>
  <c r="AN171"/>
  <c r="AO171"/>
  <c r="AP171"/>
  <c r="AQ171"/>
  <c r="AR171"/>
  <c r="AS171"/>
  <c r="H3" i="55465"/>
  <c r="K3"/>
  <c r="N3"/>
  <c r="Q3"/>
  <c r="T3"/>
  <c r="H57" i="7"/>
  <c r="J57"/>
  <c r="H4" i="55465" s="1"/>
  <c r="L57" i="7"/>
  <c r="K4" i="55465" s="1"/>
  <c r="N57" i="7"/>
  <c r="N4" i="55465" s="1"/>
  <c r="P57" i="7"/>
  <c r="Q4" i="55465" s="1"/>
  <c r="R57" i="7"/>
  <c r="T4" i="55465" s="1"/>
  <c r="H62" i="7"/>
  <c r="J62"/>
  <c r="L62"/>
  <c r="K6" i="55465" s="1"/>
  <c r="N62" i="7"/>
  <c r="P62"/>
  <c r="R62"/>
  <c r="H63"/>
  <c r="J63"/>
  <c r="L63"/>
  <c r="N63"/>
  <c r="P63"/>
  <c r="R63"/>
  <c r="H65"/>
  <c r="J65"/>
  <c r="H9" i="55465" s="1"/>
  <c r="L65" i="7"/>
  <c r="N65"/>
  <c r="N9" i="55465" s="1"/>
  <c r="P65" i="7"/>
  <c r="Q9" i="55465" s="1"/>
  <c r="R65" i="7"/>
  <c r="T9" i="55465" s="1"/>
  <c r="H66" i="7"/>
  <c r="J66"/>
  <c r="L66"/>
  <c r="K10" i="55465" s="1"/>
  <c r="N66" i="7"/>
  <c r="P66"/>
  <c r="Q10" i="55465" s="1"/>
  <c r="R66" i="7"/>
  <c r="H68"/>
  <c r="J68"/>
  <c r="H12" i="55465" s="1"/>
  <c r="L68" i="7"/>
  <c r="N68"/>
  <c r="N12" i="55465" s="1"/>
  <c r="P68" i="7"/>
  <c r="Q12" i="55465" s="1"/>
  <c r="R68" i="7"/>
  <c r="T12" i="55465" s="1"/>
  <c r="H69" i="7"/>
  <c r="J69"/>
  <c r="H13" i="55465" s="1"/>
  <c r="K13"/>
  <c r="N69" i="7"/>
  <c r="P69"/>
  <c r="Q13" i="55465" s="1"/>
  <c r="R69" i="7"/>
  <c r="T13" i="55465" s="1"/>
  <c r="H71" i="7"/>
  <c r="J71"/>
  <c r="H15" i="55465" s="1"/>
  <c r="L71" i="7"/>
  <c r="K15" i="55465" s="1"/>
  <c r="N71" i="7"/>
  <c r="N15" i="55465" s="1"/>
  <c r="P71" i="7"/>
  <c r="R71"/>
  <c r="T15" i="55465" s="1"/>
  <c r="H72" i="7"/>
  <c r="J72"/>
  <c r="H16" i="55465" s="1"/>
  <c r="L72" i="7"/>
  <c r="K16" i="55465" s="1"/>
  <c r="N72" i="7"/>
  <c r="N16" i="55465" s="1"/>
  <c r="P72" i="7"/>
  <c r="Q16" i="55465" s="1"/>
  <c r="R72" i="7"/>
  <c r="H74"/>
  <c r="J74"/>
  <c r="H18" i="55465" s="1"/>
  <c r="L74" i="7"/>
  <c r="K18" i="55465" s="1"/>
  <c r="N74" i="7"/>
  <c r="N18" i="55465" s="1"/>
  <c r="P74" i="7"/>
  <c r="Q18" i="55465" s="1"/>
  <c r="R74" i="7"/>
  <c r="T18" i="55465" s="1"/>
  <c r="H75" i="7"/>
  <c r="J75"/>
  <c r="H19" i="55465" s="1"/>
  <c r="L75" i="7"/>
  <c r="N75"/>
  <c r="N19" i="55465" s="1"/>
  <c r="P75" i="7"/>
  <c r="R75"/>
  <c r="H77"/>
  <c r="J77"/>
  <c r="H21" i="55465" s="1"/>
  <c r="L77" i="7"/>
  <c r="K21" i="55465" s="1"/>
  <c r="N77" i="7"/>
  <c r="N21" i="55465" s="1"/>
  <c r="P77" i="7"/>
  <c r="Q21" i="55465" s="1"/>
  <c r="R77" i="7"/>
  <c r="T21" i="55465" s="1"/>
  <c r="H78" i="7"/>
  <c r="J78"/>
  <c r="L78"/>
  <c r="K22" i="55465" s="1"/>
  <c r="N78" i="7"/>
  <c r="N22" i="55465" s="1"/>
  <c r="P78" i="7"/>
  <c r="Q22" i="55465" s="1"/>
  <c r="R78" i="7"/>
  <c r="H80"/>
  <c r="J80"/>
  <c r="H24" i="55465" s="1"/>
  <c r="L80" i="7"/>
  <c r="K24" i="55465" s="1"/>
  <c r="N80" i="7"/>
  <c r="N24" i="55465" s="1"/>
  <c r="P80" i="7"/>
  <c r="Q24" i="55465" s="1"/>
  <c r="R80" i="7"/>
  <c r="T24" i="55465" s="1"/>
  <c r="H81" i="7"/>
  <c r="J81"/>
  <c r="H25" i="55465" s="1"/>
  <c r="L81" i="7"/>
  <c r="K25" i="55465" s="1"/>
  <c r="N81" i="7"/>
  <c r="N25" i="55465" s="1"/>
  <c r="P81" i="7"/>
  <c r="Q25" i="55465" s="1"/>
  <c r="R81" i="7"/>
  <c r="C7" i="6"/>
  <c r="C8"/>
  <c r="C9"/>
  <c r="C10"/>
  <c r="C11"/>
  <c r="C12"/>
  <c r="C13"/>
  <c r="C14"/>
  <c r="C15"/>
  <c r="E6"/>
  <c r="E7"/>
  <c r="E8"/>
  <c r="E9"/>
  <c r="E10"/>
  <c r="E11"/>
  <c r="E12"/>
  <c r="E13"/>
  <c r="E14"/>
  <c r="E15"/>
  <c r="G6"/>
  <c r="G7"/>
  <c r="G8"/>
  <c r="G9"/>
  <c r="G10"/>
  <c r="G11"/>
  <c r="G12"/>
  <c r="G13"/>
  <c r="G14"/>
  <c r="G15"/>
  <c r="I6"/>
  <c r="I7"/>
  <c r="I8"/>
  <c r="I9"/>
  <c r="I10"/>
  <c r="I11"/>
  <c r="I12"/>
  <c r="I13"/>
  <c r="I15"/>
  <c r="K6"/>
  <c r="K7"/>
  <c r="K8"/>
  <c r="K9"/>
  <c r="K10"/>
  <c r="K11"/>
  <c r="K12"/>
  <c r="K13"/>
  <c r="K14"/>
  <c r="K15"/>
  <c r="M6"/>
  <c r="M7"/>
  <c r="M8"/>
  <c r="M9"/>
  <c r="M10"/>
  <c r="M11"/>
  <c r="M13"/>
  <c r="M14"/>
  <c r="M15"/>
  <c r="D6"/>
  <c r="D7"/>
  <c r="D8"/>
  <c r="D9"/>
  <c r="D10"/>
  <c r="D11"/>
  <c r="D12"/>
  <c r="D13"/>
  <c r="D14"/>
  <c r="D15"/>
  <c r="AL12"/>
  <c r="AM12"/>
  <c r="AN12"/>
  <c r="AO12"/>
  <c r="AP12"/>
  <c r="AQ12"/>
  <c r="AR12"/>
  <c r="AS12"/>
  <c r="F6"/>
  <c r="F7"/>
  <c r="F8"/>
  <c r="F9"/>
  <c r="F10"/>
  <c r="F11"/>
  <c r="F12"/>
  <c r="F13"/>
  <c r="F14"/>
  <c r="F15"/>
  <c r="AK13"/>
  <c r="AL13"/>
  <c r="AM13"/>
  <c r="AN13"/>
  <c r="AO13"/>
  <c r="AP13"/>
  <c r="AQ13"/>
  <c r="AR13"/>
  <c r="AS13"/>
  <c r="H6"/>
  <c r="H7"/>
  <c r="H8"/>
  <c r="H9"/>
  <c r="H10"/>
  <c r="H11"/>
  <c r="H12"/>
  <c r="H13"/>
  <c r="H14"/>
  <c r="H15"/>
  <c r="AK14"/>
  <c r="AL14"/>
  <c r="AM14"/>
  <c r="AN14"/>
  <c r="AO14"/>
  <c r="AP14"/>
  <c r="AQ14"/>
  <c r="AR14"/>
  <c r="AS14"/>
  <c r="J6"/>
  <c r="J7"/>
  <c r="J8"/>
  <c r="J9"/>
  <c r="J10"/>
  <c r="J11"/>
  <c r="J12"/>
  <c r="J13"/>
  <c r="J14"/>
  <c r="J15"/>
  <c r="AK15"/>
  <c r="AL15"/>
  <c r="AM15"/>
  <c r="AN15"/>
  <c r="AO15"/>
  <c r="AP15"/>
  <c r="AQ15"/>
  <c r="AR15"/>
  <c r="AS15"/>
  <c r="L6"/>
  <c r="L7"/>
  <c r="L8"/>
  <c r="L9"/>
  <c r="L10"/>
  <c r="L11"/>
  <c r="L12"/>
  <c r="L13"/>
  <c r="L14"/>
  <c r="L15"/>
  <c r="AK16"/>
  <c r="AL16"/>
  <c r="AM16"/>
  <c r="AN16"/>
  <c r="AO16"/>
  <c r="AP16"/>
  <c r="AQ16"/>
  <c r="AR16"/>
  <c r="AS16"/>
  <c r="N6"/>
  <c r="N7"/>
  <c r="N8"/>
  <c r="N9"/>
  <c r="N10"/>
  <c r="N11"/>
  <c r="N12"/>
  <c r="N13"/>
  <c r="N14"/>
  <c r="N15"/>
  <c r="AK17"/>
  <c r="AL17"/>
  <c r="AM17"/>
  <c r="AN17"/>
  <c r="AO17"/>
  <c r="AP17"/>
  <c r="AQ17"/>
  <c r="AR17"/>
  <c r="AS17"/>
  <c r="AT22"/>
  <c r="AT23"/>
  <c r="AT24"/>
  <c r="AT25"/>
  <c r="AT26"/>
  <c r="AJ28"/>
  <c r="AK28"/>
  <c r="AL28"/>
  <c r="AM28"/>
  <c r="AN28"/>
  <c r="AO28"/>
  <c r="AP28"/>
  <c r="AQ28"/>
  <c r="AR28"/>
  <c r="AS28"/>
  <c r="AT29"/>
  <c r="AT31"/>
  <c r="AT32"/>
  <c r="AT33"/>
  <c r="AT34"/>
  <c r="AJ35"/>
  <c r="AK35"/>
  <c r="AL35"/>
  <c r="AM35"/>
  <c r="AN35"/>
  <c r="AO35"/>
  <c r="AP35"/>
  <c r="AQ35"/>
  <c r="AR35"/>
  <c r="AS35"/>
  <c r="AT56"/>
  <c r="AT57"/>
  <c r="AT58"/>
  <c r="AT59"/>
  <c r="AT60"/>
  <c r="AT61"/>
  <c r="AJ62"/>
  <c r="AK62"/>
  <c r="AL62"/>
  <c r="AM62"/>
  <c r="AN62"/>
  <c r="AO62"/>
  <c r="AP62"/>
  <c r="AQ62"/>
  <c r="AR62"/>
  <c r="AS62"/>
  <c r="AT63"/>
  <c r="AT64"/>
  <c r="AT65"/>
  <c r="AT66"/>
  <c r="AT67"/>
  <c r="AT68"/>
  <c r="AJ69"/>
  <c r="AK69"/>
  <c r="AL69"/>
  <c r="AM69"/>
  <c r="AN69"/>
  <c r="AO69"/>
  <c r="AP69"/>
  <c r="AQ69"/>
  <c r="AR69"/>
  <c r="AS69"/>
  <c r="AT73"/>
  <c r="AT74"/>
  <c r="AT75"/>
  <c r="AT76"/>
  <c r="AT77"/>
  <c r="AT78"/>
  <c r="AJ79"/>
  <c r="AK79"/>
  <c r="AL79"/>
  <c r="AM79"/>
  <c r="AN79"/>
  <c r="AO79"/>
  <c r="AP79"/>
  <c r="AQ79"/>
  <c r="AR79"/>
  <c r="AS79"/>
  <c r="AT80"/>
  <c r="AT81"/>
  <c r="AT82"/>
  <c r="AT83"/>
  <c r="AT84"/>
  <c r="AT85"/>
  <c r="AJ86"/>
  <c r="AK86"/>
  <c r="AL86"/>
  <c r="AM86"/>
  <c r="AN86"/>
  <c r="AO86"/>
  <c r="AP86"/>
  <c r="AQ86"/>
  <c r="AR86"/>
  <c r="AS86"/>
  <c r="AT90"/>
  <c r="AT91"/>
  <c r="AT92"/>
  <c r="AT93"/>
  <c r="AT94"/>
  <c r="AT95"/>
  <c r="AJ96"/>
  <c r="AK96"/>
  <c r="AL96"/>
  <c r="AM96"/>
  <c r="AN96"/>
  <c r="AO96"/>
  <c r="AP96"/>
  <c r="AQ96"/>
  <c r="AR96"/>
  <c r="AS96"/>
  <c r="AT97"/>
  <c r="AT98"/>
  <c r="AT99"/>
  <c r="AT100"/>
  <c r="AT101"/>
  <c r="AT102"/>
  <c r="AJ103"/>
  <c r="AK103"/>
  <c r="AL103"/>
  <c r="AM103"/>
  <c r="AN103"/>
  <c r="AO103"/>
  <c r="AP103"/>
  <c r="AQ103"/>
  <c r="AR103"/>
  <c r="AS103"/>
  <c r="AT107"/>
  <c r="AT108"/>
  <c r="AT109"/>
  <c r="AT110"/>
  <c r="AT111"/>
  <c r="AT112"/>
  <c r="AJ113"/>
  <c r="AK113"/>
  <c r="AL113"/>
  <c r="AM113"/>
  <c r="AN113"/>
  <c r="AO113"/>
  <c r="AP113"/>
  <c r="AQ113"/>
  <c r="AR113"/>
  <c r="AS113"/>
  <c r="AT114"/>
  <c r="AT115"/>
  <c r="AT116"/>
  <c r="AT117"/>
  <c r="AT118"/>
  <c r="AT119"/>
  <c r="AJ120"/>
  <c r="AK120"/>
  <c r="AL120"/>
  <c r="AM120"/>
  <c r="AN120"/>
  <c r="AO120"/>
  <c r="AP120"/>
  <c r="AQ120"/>
  <c r="AR120"/>
  <c r="AS120"/>
  <c r="AT124"/>
  <c r="AT125"/>
  <c r="AT126"/>
  <c r="AT127"/>
  <c r="AT128"/>
  <c r="AT129"/>
  <c r="AJ130"/>
  <c r="AK130"/>
  <c r="AL130"/>
  <c r="AM130"/>
  <c r="AN130"/>
  <c r="AO130"/>
  <c r="AP130"/>
  <c r="AQ130"/>
  <c r="AR130"/>
  <c r="AS130"/>
  <c r="AT131"/>
  <c r="AT132"/>
  <c r="AT133"/>
  <c r="AT134"/>
  <c r="AT135"/>
  <c r="AT136"/>
  <c r="AJ137"/>
  <c r="AK137"/>
  <c r="AL137"/>
  <c r="AM137"/>
  <c r="AN137"/>
  <c r="AO137"/>
  <c r="AP137"/>
  <c r="AQ137"/>
  <c r="AR137"/>
  <c r="AS137"/>
  <c r="AT141"/>
  <c r="AT142"/>
  <c r="AT143"/>
  <c r="AT144"/>
  <c r="AT145"/>
  <c r="AT146"/>
  <c r="AJ147"/>
  <c r="AK147"/>
  <c r="AL147"/>
  <c r="AM147"/>
  <c r="AN147"/>
  <c r="AO147"/>
  <c r="AP147"/>
  <c r="AQ147"/>
  <c r="AR147"/>
  <c r="AS147"/>
  <c r="AT148"/>
  <c r="AT149"/>
  <c r="AT150"/>
  <c r="AT151"/>
  <c r="AT152"/>
  <c r="AT153"/>
  <c r="AJ154"/>
  <c r="AK154"/>
  <c r="AL154"/>
  <c r="AM154"/>
  <c r="AN154"/>
  <c r="AO154"/>
  <c r="AP154"/>
  <c r="AQ154"/>
  <c r="AR154"/>
  <c r="AS154"/>
  <c r="AT158"/>
  <c r="AT159"/>
  <c r="AT160"/>
  <c r="AT161"/>
  <c r="AT162"/>
  <c r="AT163"/>
  <c r="AJ164"/>
  <c r="AK164"/>
  <c r="AL164"/>
  <c r="AM164"/>
  <c r="AN164"/>
  <c r="AO164"/>
  <c r="AP164"/>
  <c r="AQ164"/>
  <c r="AR164"/>
  <c r="AS164"/>
  <c r="AT165"/>
  <c r="AT166"/>
  <c r="AT167"/>
  <c r="AT168"/>
  <c r="AT169"/>
  <c r="AT170"/>
  <c r="AJ171"/>
  <c r="AK171"/>
  <c r="AL171"/>
  <c r="AM171"/>
  <c r="AN171"/>
  <c r="AO171"/>
  <c r="AP171"/>
  <c r="AQ171"/>
  <c r="AR171"/>
  <c r="AS171"/>
  <c r="H21" i="5"/>
  <c r="J21"/>
  <c r="L21"/>
  <c r="T21"/>
  <c r="H54"/>
  <c r="J54"/>
  <c r="L54"/>
  <c r="J3" i="55465" s="1"/>
  <c r="N54" i="5"/>
  <c r="M3" i="55465" s="1"/>
  <c r="P54" i="5"/>
  <c r="P3" i="55465" s="1"/>
  <c r="S3"/>
  <c r="H55" i="5"/>
  <c r="J55"/>
  <c r="G4" i="55465" s="1"/>
  <c r="L55" i="5"/>
  <c r="J4" i="55465" s="1"/>
  <c r="N55" i="5"/>
  <c r="M4" i="55465" s="1"/>
  <c r="P55" i="5"/>
  <c r="J60"/>
  <c r="L60"/>
  <c r="N60"/>
  <c r="P60"/>
  <c r="R60"/>
  <c r="H61"/>
  <c r="J61"/>
  <c r="L61"/>
  <c r="N61"/>
  <c r="P61"/>
  <c r="R61"/>
  <c r="H63"/>
  <c r="J63"/>
  <c r="L63"/>
  <c r="J9" i="55465" s="1"/>
  <c r="N63" i="5"/>
  <c r="M9" i="55465" s="1"/>
  <c r="P63" i="5"/>
  <c r="P9" i="55465" s="1"/>
  <c r="R63" i="5"/>
  <c r="S9" i="55465" s="1"/>
  <c r="H64" i="5"/>
  <c r="J64"/>
  <c r="G10" i="55465" s="1"/>
  <c r="L64" i="5"/>
  <c r="J10" i="55465" s="1"/>
  <c r="N64" i="5"/>
  <c r="M10" i="55465" s="1"/>
  <c r="P64" i="5"/>
  <c r="P10" i="55465" s="1"/>
  <c r="R64" i="5"/>
  <c r="S10" i="55465" s="1"/>
  <c r="H66" i="5"/>
  <c r="J66"/>
  <c r="G12" i="55465" s="1"/>
  <c r="L66" i="5"/>
  <c r="J12" i="55465" s="1"/>
  <c r="N66" i="5"/>
  <c r="M12" i="55465" s="1"/>
  <c r="P66" i="5"/>
  <c r="P12" i="55465" s="1"/>
  <c r="R66" i="5"/>
  <c r="S12" i="55465" s="1"/>
  <c r="H67" i="5"/>
  <c r="J67"/>
  <c r="G13" i="55465" s="1"/>
  <c r="L67" i="5"/>
  <c r="J13" i="55465" s="1"/>
  <c r="N67" i="5"/>
  <c r="P67"/>
  <c r="R67"/>
  <c r="H69"/>
  <c r="J69"/>
  <c r="G15" i="55465" s="1"/>
  <c r="L69" i="5"/>
  <c r="J15" i="55465" s="1"/>
  <c r="N69" i="5"/>
  <c r="M15" i="55465" s="1"/>
  <c r="P69" i="5"/>
  <c r="P15" i="55465" s="1"/>
  <c r="R69" i="5"/>
  <c r="S15" i="55465" s="1"/>
  <c r="H70" i="5"/>
  <c r="J70"/>
  <c r="G16" i="55465" s="1"/>
  <c r="L70" i="5"/>
  <c r="J16" i="55465" s="1"/>
  <c r="N70" i="5"/>
  <c r="M16" i="55465" s="1"/>
  <c r="P70" i="5"/>
  <c r="P16" i="55465" s="1"/>
  <c r="R70" i="5"/>
  <c r="S16" i="55465" s="1"/>
  <c r="H72" i="5"/>
  <c r="J72"/>
  <c r="G18" i="55465" s="1"/>
  <c r="L72" i="5"/>
  <c r="J18" i="55465" s="1"/>
  <c r="N72" i="5"/>
  <c r="M18" i="55465" s="1"/>
  <c r="P72" i="5"/>
  <c r="P18" i="55465" s="1"/>
  <c r="R72" i="5"/>
  <c r="S18" i="55465" s="1"/>
  <c r="H73" i="5"/>
  <c r="J73"/>
  <c r="G19" i="55465" s="1"/>
  <c r="L73" i="5"/>
  <c r="J19" i="55465" s="1"/>
  <c r="N73" i="5"/>
  <c r="M19" i="55465" s="1"/>
  <c r="P73" i="5"/>
  <c r="P19" i="55465" s="1"/>
  <c r="R73" i="5"/>
  <c r="S19" i="55465" s="1"/>
  <c r="H75" i="5"/>
  <c r="J75"/>
  <c r="G21" i="55465" s="1"/>
  <c r="L75" i="5"/>
  <c r="J21" i="55465" s="1"/>
  <c r="N75" i="5"/>
  <c r="M21" i="55465" s="1"/>
  <c r="P75" i="5"/>
  <c r="P21" i="55465" s="1"/>
  <c r="R75" i="5"/>
  <c r="S21" i="55465" s="1"/>
  <c r="H76" i="5"/>
  <c r="J76"/>
  <c r="G22" i="55465" s="1"/>
  <c r="L76" i="5"/>
  <c r="N76"/>
  <c r="M22" i="55465" s="1"/>
  <c r="P76" i="5"/>
  <c r="R76"/>
  <c r="S22" i="55465" s="1"/>
  <c r="H78" i="5"/>
  <c r="J78"/>
  <c r="G24" i="55465" s="1"/>
  <c r="L78" i="5"/>
  <c r="J24" i="55465" s="1"/>
  <c r="N78" i="5"/>
  <c r="M24" i="55465" s="1"/>
  <c r="P78" i="5"/>
  <c r="P24" i="55465" s="1"/>
  <c r="R78" i="5"/>
  <c r="S24" i="55465" s="1"/>
  <c r="H79" i="5"/>
  <c r="J79"/>
  <c r="G25" i="55465" s="1"/>
  <c r="L79" i="5"/>
  <c r="J25" i="55465" s="1"/>
  <c r="N79" i="5"/>
  <c r="P79"/>
  <c r="R79"/>
  <c r="S25" i="55465" s="1"/>
  <c r="M6" i="24"/>
  <c r="M7"/>
  <c r="D9"/>
  <c r="E15" i="55461" s="1"/>
  <c r="F8" i="24"/>
  <c r="G8"/>
  <c r="G9" s="1"/>
  <c r="H15" i="55461" s="1"/>
  <c r="H8" i="24"/>
  <c r="I8"/>
  <c r="I9" s="1"/>
  <c r="J15" i="55461" s="1"/>
  <c r="J8" i="24"/>
  <c r="J9" s="1"/>
  <c r="K15" i="55461" s="1"/>
  <c r="K8" i="24"/>
  <c r="K9" s="1"/>
  <c r="L15" i="55461" s="1"/>
  <c r="L8" i="24"/>
  <c r="L9" s="1"/>
  <c r="M15" i="55461" s="1"/>
  <c r="F9" i="24"/>
  <c r="G15" i="55461" s="1"/>
  <c r="T5"/>
  <c r="AP18" i="9"/>
  <c r="AT5"/>
  <c r="AT8"/>
  <c r="AQ18"/>
  <c r="AM18"/>
  <c r="AT14"/>
  <c r="AN11"/>
  <c r="AL11"/>
  <c r="AJ11"/>
  <c r="AT10"/>
  <c r="G22" i="55461" l="1"/>
  <c r="G21"/>
  <c r="AT6" i="11"/>
  <c r="AV6" s="1"/>
  <c r="AB58" i="5"/>
  <c r="J21" i="55461"/>
  <c r="J22"/>
  <c r="E22"/>
  <c r="E21"/>
  <c r="H21"/>
  <c r="H22"/>
  <c r="I22"/>
  <c r="I21"/>
  <c r="K21"/>
  <c r="K22"/>
  <c r="M22"/>
  <c r="M21"/>
  <c r="L22"/>
  <c r="L21"/>
  <c r="AT147" i="9"/>
  <c r="Y77" i="7" s="1"/>
  <c r="Y79" s="1"/>
  <c r="AT69" i="9"/>
  <c r="Y63" i="7" s="1"/>
  <c r="D7"/>
  <c r="AT86" i="9"/>
  <c r="Y66" i="7" s="1"/>
  <c r="D29" i="55464"/>
  <c r="E29" s="1"/>
  <c r="F29" s="1"/>
  <c r="G29" s="1"/>
  <c r="H29" s="1"/>
  <c r="I29" s="1"/>
  <c r="N29" s="1"/>
  <c r="D44" i="25"/>
  <c r="D67"/>
  <c r="M23" i="55464"/>
  <c r="M61" i="25"/>
  <c r="D12" i="55464"/>
  <c r="D50" i="25"/>
  <c r="M24" i="55464"/>
  <c r="M62" i="25"/>
  <c r="M26" i="55464"/>
  <c r="M64" i="25"/>
  <c r="T68" i="7"/>
  <c r="L7" s="1"/>
  <c r="M21" i="55464"/>
  <c r="M59" i="25"/>
  <c r="T79" i="5"/>
  <c r="D30" i="55464"/>
  <c r="D68" i="25"/>
  <c r="T73" i="5"/>
  <c r="D24" i="55464"/>
  <c r="D62" i="25"/>
  <c r="T67" i="5"/>
  <c r="D18" i="55464"/>
  <c r="D56" i="25"/>
  <c r="T72" i="5"/>
  <c r="D23" i="55464"/>
  <c r="D61" i="25"/>
  <c r="T66" i="5"/>
  <c r="D17" i="55464"/>
  <c r="D55" i="25"/>
  <c r="M27" i="55464"/>
  <c r="M65" i="25"/>
  <c r="T78" i="5"/>
  <c r="M20" i="55464"/>
  <c r="M58" i="25"/>
  <c r="T62" i="7"/>
  <c r="H7" s="1"/>
  <c r="D11" i="55464"/>
  <c r="D49" i="25"/>
  <c r="G6" i="55465"/>
  <c r="T60" i="5"/>
  <c r="M29" i="55464"/>
  <c r="M67" i="25"/>
  <c r="M17" i="55464"/>
  <c r="M55" i="25"/>
  <c r="T80" i="7"/>
  <c r="T7" s="1"/>
  <c r="T75" i="5"/>
  <c r="D64" i="25"/>
  <c r="D26" i="55464"/>
  <c r="T69" i="5"/>
  <c r="D58" i="25"/>
  <c r="D20" i="55464"/>
  <c r="T63" i="5"/>
  <c r="D14" i="55464"/>
  <c r="D52" i="25"/>
  <c r="T28" i="55462"/>
  <c r="M49" i="25"/>
  <c r="M51" s="1"/>
  <c r="T54" i="5"/>
  <c r="D43" i="25"/>
  <c r="T76" i="5"/>
  <c r="D27" i="55464"/>
  <c r="D65" i="25"/>
  <c r="T70" i="5"/>
  <c r="D21" i="55464"/>
  <c r="D59" i="25"/>
  <c r="T64" i="5"/>
  <c r="D53" i="25"/>
  <c r="D15" i="55464"/>
  <c r="M30"/>
  <c r="M68" i="25"/>
  <c r="M18" i="55464"/>
  <c r="M56" i="25"/>
  <c r="T74" i="7"/>
  <c r="P7" s="1"/>
  <c r="T55" i="5"/>
  <c r="T78" i="7"/>
  <c r="R8" s="1"/>
  <c r="T72"/>
  <c r="N8" s="1"/>
  <c r="T66"/>
  <c r="J8" s="1"/>
  <c r="T57"/>
  <c r="T77"/>
  <c r="R7" s="1"/>
  <c r="T71"/>
  <c r="T65"/>
  <c r="J7" s="1"/>
  <c r="J76"/>
  <c r="H20" i="55465" s="1"/>
  <c r="T81" i="7"/>
  <c r="T8" s="1"/>
  <c r="T75"/>
  <c r="P8" s="1"/>
  <c r="T69"/>
  <c r="L8" s="1"/>
  <c r="T63"/>
  <c r="H8" s="1"/>
  <c r="AT113" i="9"/>
  <c r="Y71" i="7" s="1"/>
  <c r="AT11" i="9"/>
  <c r="AB23" i="11"/>
  <c r="M6" i="21"/>
  <c r="AT35" i="9"/>
  <c r="Y57" i="7" s="1"/>
  <c r="AT28" i="9"/>
  <c r="Y56" i="7" s="1"/>
  <c r="AT103" i="9"/>
  <c r="Y69" i="7" s="1"/>
  <c r="AT137" i="9"/>
  <c r="Y75" i="7" s="1"/>
  <c r="AT130" i="9"/>
  <c r="Y74" i="7" s="1"/>
  <c r="AT164" i="9"/>
  <c r="Y80" i="7" s="1"/>
  <c r="AT12" i="6"/>
  <c r="AT13"/>
  <c r="AT14"/>
  <c r="AT16"/>
  <c r="AT17"/>
  <c r="AT15"/>
  <c r="AC30" i="21"/>
  <c r="AB30"/>
  <c r="M12" i="55464"/>
  <c r="U28" i="55462"/>
  <c r="H81" i="5"/>
  <c r="G3" i="55465"/>
  <c r="J81" i="5"/>
  <c r="G27" i="55465" s="1"/>
  <c r="C7" i="12"/>
  <c r="AF6" i="21"/>
  <c r="AG6" s="1"/>
  <c r="AT7" i="11"/>
  <c r="AB16"/>
  <c r="AT15"/>
  <c r="AT14"/>
  <c r="AT13"/>
  <c r="AT12"/>
  <c r="AT11"/>
  <c r="AT10"/>
  <c r="AT9"/>
  <c r="AT8"/>
  <c r="AC16"/>
  <c r="AU7"/>
  <c r="AU15"/>
  <c r="AU14"/>
  <c r="AU13"/>
  <c r="AU12"/>
  <c r="AU11"/>
  <c r="AU10"/>
  <c r="AU9"/>
  <c r="AU8"/>
  <c r="H83" i="7"/>
  <c r="H84"/>
  <c r="K12" i="55465"/>
  <c r="L83" i="7"/>
  <c r="K27" i="55465" s="1"/>
  <c r="R84" i="7"/>
  <c r="K7" i="55465"/>
  <c r="L84" i="7"/>
  <c r="K28" i="55465" s="1"/>
  <c r="H7"/>
  <c r="J84" i="7"/>
  <c r="Q7" i="55465"/>
  <c r="P84" i="7"/>
  <c r="N7" i="55465"/>
  <c r="N84" i="7"/>
  <c r="Q6" i="55465"/>
  <c r="P83" i="7"/>
  <c r="Q27" i="55465" s="1"/>
  <c r="N6"/>
  <c r="N83" i="7"/>
  <c r="N27" i="55465" s="1"/>
  <c r="H6"/>
  <c r="J83" i="7"/>
  <c r="H27" i="55465" s="1"/>
  <c r="T6"/>
  <c r="R83" i="7"/>
  <c r="T27" i="55465" s="1"/>
  <c r="H82" i="5"/>
  <c r="G9" i="55465"/>
  <c r="M7"/>
  <c r="N82" i="5"/>
  <c r="M28" i="55465" s="1"/>
  <c r="S7"/>
  <c r="R82" i="5"/>
  <c r="S28" i="55465" s="1"/>
  <c r="P7"/>
  <c r="P82" i="5"/>
  <c r="P28" i="55465" s="1"/>
  <c r="J7"/>
  <c r="L82" i="5"/>
  <c r="J28" i="55465" s="1"/>
  <c r="G7"/>
  <c r="J82" i="5"/>
  <c r="J6" i="55465"/>
  <c r="L81" i="5"/>
  <c r="J27" i="55465" s="1"/>
  <c r="S6"/>
  <c r="R81" i="5"/>
  <c r="S27" i="55465" s="1"/>
  <c r="P6"/>
  <c r="P81" i="5"/>
  <c r="P27" i="55465" s="1"/>
  <c r="M6"/>
  <c r="N81" i="5"/>
  <c r="M27" i="55465" s="1"/>
  <c r="AT20" i="11"/>
  <c r="M11" i="55464"/>
  <c r="M6"/>
  <c r="L8" i="12"/>
  <c r="L67" i="7"/>
  <c r="K11" i="55465" s="1"/>
  <c r="K9"/>
  <c r="AA59" i="5"/>
  <c r="AB59" s="1"/>
  <c r="AB57"/>
  <c r="M8" i="24"/>
  <c r="AH16" i="11"/>
  <c r="AR16"/>
  <c r="AQ16"/>
  <c r="AJ23"/>
  <c r="J58" i="7"/>
  <c r="H5" i="55465" s="1"/>
  <c r="AT154" i="6"/>
  <c r="AA76" i="5" s="1"/>
  <c r="AT147" i="6"/>
  <c r="AA75" i="5" s="1"/>
  <c r="AK11" i="6"/>
  <c r="H71" i="5"/>
  <c r="AO11" i="6"/>
  <c r="AS11"/>
  <c r="AT113"/>
  <c r="AA69" i="5" s="1"/>
  <c r="AT96" i="6"/>
  <c r="AA66" i="5" s="1"/>
  <c r="H74"/>
  <c r="AT103" i="6"/>
  <c r="AA67" i="5" s="1"/>
  <c r="AP11" i="6"/>
  <c r="AQ11"/>
  <c r="AR11"/>
  <c r="AP18"/>
  <c r="AL11"/>
  <c r="AN18"/>
  <c r="AT120"/>
  <c r="AA70" i="5" s="1"/>
  <c r="AM18" i="6"/>
  <c r="AM11"/>
  <c r="AL18"/>
  <c r="AT28"/>
  <c r="AA54" i="5" s="1"/>
  <c r="AQ18" i="6"/>
  <c r="AS21" i="11"/>
  <c r="AS22" s="1"/>
  <c r="AS16"/>
  <c r="AO16"/>
  <c r="AL16"/>
  <c r="AK16"/>
  <c r="F7" i="12"/>
  <c r="M52" i="25" s="1"/>
  <c r="M54" s="1"/>
  <c r="AF16" i="11"/>
  <c r="AR23"/>
  <c r="J82" i="7"/>
  <c r="H26" i="55465" s="1"/>
  <c r="AN23" i="11"/>
  <c r="L74" i="5"/>
  <c r="J20" i="55465" s="1"/>
  <c r="J74" i="5"/>
  <c r="G20" i="55465" s="1"/>
  <c r="N74" i="5"/>
  <c r="M20" i="55465" s="1"/>
  <c r="AN21" i="11"/>
  <c r="AN22" s="1"/>
  <c r="R74" i="5"/>
  <c r="S20" i="55465" s="1"/>
  <c r="H68" i="5"/>
  <c r="AL21" i="11"/>
  <c r="AL22" s="1"/>
  <c r="AK21"/>
  <c r="AK22" s="1"/>
  <c r="J70" i="7"/>
  <c r="H14" i="55465" s="1"/>
  <c r="L70" i="7"/>
  <c r="K14" i="55465" s="1"/>
  <c r="P65" i="5"/>
  <c r="P11" i="55465" s="1"/>
  <c r="R65" i="5"/>
  <c r="S11" i="55465" s="1"/>
  <c r="AI21" i="11"/>
  <c r="AI22" s="1"/>
  <c r="AA11" i="9"/>
  <c r="H65" i="5"/>
  <c r="J65"/>
  <c r="G11" i="55465" s="1"/>
  <c r="AH21" i="11"/>
  <c r="AH22" s="1"/>
  <c r="L65" i="5"/>
  <c r="J11" i="55465" s="1"/>
  <c r="N65" i="5"/>
  <c r="M11" i="55465" s="1"/>
  <c r="L62" i="5"/>
  <c r="J8" i="55465" s="1"/>
  <c r="Z11" i="6"/>
  <c r="P62" i="5"/>
  <c r="P8" i="55465" s="1"/>
  <c r="H62" i="5"/>
  <c r="AF21" i="11"/>
  <c r="AF23"/>
  <c r="J64" i="7"/>
  <c r="H8" i="55465" s="1"/>
  <c r="AC11" i="9"/>
  <c r="W11"/>
  <c r="AF14"/>
  <c r="X18"/>
  <c r="AB18"/>
  <c r="AA18"/>
  <c r="Z18" i="6"/>
  <c r="AC21" i="11"/>
  <c r="AC22" s="1"/>
  <c r="H56" i="5"/>
  <c r="E7" i="9"/>
  <c r="C11"/>
  <c r="C16" s="1"/>
  <c r="AF5"/>
  <c r="AE11"/>
  <c r="Y11"/>
  <c r="AB21" i="11"/>
  <c r="AB22" s="1"/>
  <c r="AF9" i="6"/>
  <c r="H9" i="24"/>
  <c r="I15" i="55461" s="1"/>
  <c r="P74" i="5"/>
  <c r="P20" i="55465" s="1"/>
  <c r="L82" i="7"/>
  <c r="K26" i="55465" s="1"/>
  <c r="R62" i="5"/>
  <c r="S8" i="55465" s="1"/>
  <c r="N62" i="5"/>
  <c r="M8" i="55465" s="1"/>
  <c r="J62" i="5"/>
  <c r="G8" i="55465" s="1"/>
  <c r="P64" i="7"/>
  <c r="Q8" i="55465" s="1"/>
  <c r="AF6" i="6"/>
  <c r="AF10"/>
  <c r="AA11"/>
  <c r="AE11"/>
  <c r="AP16" i="11"/>
  <c r="AF13" i="21"/>
  <c r="AG13" s="1"/>
  <c r="AF16" i="9"/>
  <c r="N79" i="7"/>
  <c r="N23" i="55465" s="1"/>
  <c r="AN16" i="11"/>
  <c r="AF12" i="21"/>
  <c r="AD11" i="9"/>
  <c r="AB11"/>
  <c r="X11"/>
  <c r="AF11" i="21"/>
  <c r="Y18" i="6"/>
  <c r="AF16"/>
  <c r="N73" i="7"/>
  <c r="N17" i="55465" s="1"/>
  <c r="Z11" i="9"/>
  <c r="V11"/>
  <c r="AF7"/>
  <c r="AF10" i="21"/>
  <c r="AJ16" i="11"/>
  <c r="X11" i="6"/>
  <c r="AC11"/>
  <c r="W11"/>
  <c r="AC18"/>
  <c r="AF12"/>
  <c r="AF15"/>
  <c r="X18"/>
  <c r="AB18"/>
  <c r="AF8"/>
  <c r="AF7"/>
  <c r="Y11"/>
  <c r="N56" i="5"/>
  <c r="M5" i="55465" s="1"/>
  <c r="AB11" i="6"/>
  <c r="J56" i="5"/>
  <c r="G5" i="55465" s="1"/>
  <c r="AP21" i="11"/>
  <c r="AP22" s="1"/>
  <c r="J77" i="5"/>
  <c r="G23" i="55465" s="1"/>
  <c r="N13" i="55461"/>
  <c r="AF8" i="21"/>
  <c r="AD23"/>
  <c r="E6" i="55465"/>
  <c r="AM16" i="11"/>
  <c r="AF14" i="21"/>
  <c r="AD27"/>
  <c r="AD25"/>
  <c r="AD24"/>
  <c r="E24" i="55465"/>
  <c r="AA24" s="1"/>
  <c r="E21"/>
  <c r="AA21" s="1"/>
  <c r="E22"/>
  <c r="E19"/>
  <c r="E18"/>
  <c r="AA18" s="1"/>
  <c r="W18" i="6"/>
  <c r="AA18"/>
  <c r="AE18"/>
  <c r="AF14"/>
  <c r="AF17"/>
  <c r="AF13"/>
  <c r="V18"/>
  <c r="AD18"/>
  <c r="E15" i="55465"/>
  <c r="P71" i="5"/>
  <c r="P17" i="55465" s="1"/>
  <c r="E13"/>
  <c r="E12"/>
  <c r="E10"/>
  <c r="V18" i="9"/>
  <c r="Z18"/>
  <c r="AD18"/>
  <c r="AF12"/>
  <c r="W18"/>
  <c r="AF15"/>
  <c r="E9" i="55465"/>
  <c r="E3"/>
  <c r="AA3" s="1"/>
  <c r="L56" i="5"/>
  <c r="J5" i="55465" s="1"/>
  <c r="L80" i="5"/>
  <c r="J26" i="55465" s="1"/>
  <c r="R77" i="5"/>
  <c r="S23" i="55465" s="1"/>
  <c r="L71" i="5"/>
  <c r="J17" i="55465" s="1"/>
  <c r="AM21" i="11"/>
  <c r="AM22" s="1"/>
  <c r="AJ21"/>
  <c r="AO21"/>
  <c r="AO22" s="1"/>
  <c r="AQ21"/>
  <c r="AQ22" s="1"/>
  <c r="N77" i="5"/>
  <c r="M23" i="55465" s="1"/>
  <c r="R71" i="5"/>
  <c r="S17" i="55465" s="1"/>
  <c r="N71" i="5"/>
  <c r="M17" i="55465" s="1"/>
  <c r="J71" i="5"/>
  <c r="G17" i="55465" s="1"/>
  <c r="J68" i="5"/>
  <c r="G14" i="55465" s="1"/>
  <c r="AD29" i="21"/>
  <c r="AD28"/>
  <c r="AB10"/>
  <c r="M10" s="1"/>
  <c r="T7" i="12" s="1"/>
  <c r="H82" i="7"/>
  <c r="E25" i="55465"/>
  <c r="R82" i="7"/>
  <c r="T26" i="55465" s="1"/>
  <c r="T25"/>
  <c r="R79" i="7"/>
  <c r="T23" i="55465" s="1"/>
  <c r="T22"/>
  <c r="J79" i="7"/>
  <c r="H23" i="55465" s="1"/>
  <c r="H22"/>
  <c r="P76" i="7"/>
  <c r="Q20" i="55465" s="1"/>
  <c r="Q19"/>
  <c r="L76" i="7"/>
  <c r="K20" i="55465" s="1"/>
  <c r="K19"/>
  <c r="R76" i="7"/>
  <c r="T20" i="55465" s="1"/>
  <c r="T19"/>
  <c r="H73" i="7"/>
  <c r="E16" i="55465"/>
  <c r="P73" i="7"/>
  <c r="Q17" i="55465" s="1"/>
  <c r="Q15"/>
  <c r="AM23" i="11"/>
  <c r="T16" i="55465"/>
  <c r="N70" i="7"/>
  <c r="N14" i="55465" s="1"/>
  <c r="N13"/>
  <c r="AI23" i="11"/>
  <c r="T10" i="55465"/>
  <c r="N67" i="7"/>
  <c r="N11" i="55465" s="1"/>
  <c r="N10"/>
  <c r="J67" i="7"/>
  <c r="H11" i="55465" s="1"/>
  <c r="H10"/>
  <c r="R64" i="7"/>
  <c r="T8" i="55465" s="1"/>
  <c r="T7"/>
  <c r="H64" i="7"/>
  <c r="E7" i="55465"/>
  <c r="H58" i="7"/>
  <c r="E4" i="55465"/>
  <c r="AA4" s="1"/>
  <c r="N80" i="5"/>
  <c r="M26" i="55465" s="1"/>
  <c r="M25"/>
  <c r="P25"/>
  <c r="D25"/>
  <c r="D24"/>
  <c r="AR21" i="11"/>
  <c r="V11" i="6"/>
  <c r="P77" i="5"/>
  <c r="P23" i="55465" s="1"/>
  <c r="P22"/>
  <c r="L77" i="5"/>
  <c r="J23" i="55465" s="1"/>
  <c r="J22"/>
  <c r="D22"/>
  <c r="D21"/>
  <c r="D19"/>
  <c r="D18"/>
  <c r="D15"/>
  <c r="D16"/>
  <c r="Z16" s="1"/>
  <c r="R68" i="5"/>
  <c r="S14" i="55465" s="1"/>
  <c r="S13"/>
  <c r="N68" i="5"/>
  <c r="M14" i="55465" s="1"/>
  <c r="M13"/>
  <c r="D12"/>
  <c r="P68" i="5"/>
  <c r="P14" i="55465" s="1"/>
  <c r="P13"/>
  <c r="D13"/>
  <c r="D10"/>
  <c r="D9"/>
  <c r="D7"/>
  <c r="D6"/>
  <c r="P56" i="5"/>
  <c r="P5" i="55465" s="1"/>
  <c r="P4"/>
  <c r="R56" i="5"/>
  <c r="S5" i="55465" s="1"/>
  <c r="S4"/>
  <c r="D6" i="55464"/>
  <c r="D4" i="55465"/>
  <c r="D5" i="55464"/>
  <c r="D3" i="55465"/>
  <c r="AT171" i="6"/>
  <c r="AA79" i="5" s="1"/>
  <c r="P80"/>
  <c r="P26" i="55465" s="1"/>
  <c r="X15" i="21"/>
  <c r="R15"/>
  <c r="AT79" i="9"/>
  <c r="Y65" i="7" s="1"/>
  <c r="AF13" i="9"/>
  <c r="AF10"/>
  <c r="AS18"/>
  <c r="AT137" i="6"/>
  <c r="AA73" i="5" s="1"/>
  <c r="AT130" i="6"/>
  <c r="AA72" i="5" s="1"/>
  <c r="AT12" i="9"/>
  <c r="AK18"/>
  <c r="AO18"/>
  <c r="AT16"/>
  <c r="AL18"/>
  <c r="AN18"/>
  <c r="AJ18"/>
  <c r="AT13"/>
  <c r="AB9" i="21"/>
  <c r="AI16" i="11"/>
  <c r="U36" i="55462"/>
  <c r="M15" i="55464"/>
  <c r="AS18" i="6"/>
  <c r="AT96" i="9"/>
  <c r="Y68" i="7" s="1"/>
  <c r="AT86" i="6"/>
  <c r="AA64" i="5" s="1"/>
  <c r="AT79" i="6"/>
  <c r="AA63" i="5" s="1"/>
  <c r="AT17" i="9"/>
  <c r="AB11" i="21"/>
  <c r="M11" s="1"/>
  <c r="U7" i="12" s="1"/>
  <c r="AD26" i="21"/>
  <c r="AT171" i="9"/>
  <c r="Y81" i="7" s="1"/>
  <c r="AT120" i="9"/>
  <c r="Y72" i="7" s="1"/>
  <c r="AT62" i="9"/>
  <c r="Y62" i="7" s="1"/>
  <c r="AT7" i="9"/>
  <c r="J16" i="6"/>
  <c r="H80" i="5"/>
  <c r="H77"/>
  <c r="AD11" i="6"/>
  <c r="AF5"/>
  <c r="C16"/>
  <c r="L16" i="9"/>
  <c r="M16"/>
  <c r="P82" i="7"/>
  <c r="Q26" i="55465" s="1"/>
  <c r="P79" i="7"/>
  <c r="Q23" i="55465" s="1"/>
  <c r="H79" i="7"/>
  <c r="P70"/>
  <c r="Q14" i="55465" s="1"/>
  <c r="H70" i="7"/>
  <c r="P67"/>
  <c r="Q11" i="55465" s="1"/>
  <c r="H67" i="7"/>
  <c r="R58"/>
  <c r="T5" i="55465" s="1"/>
  <c r="AF9" i="9"/>
  <c r="G16"/>
  <c r="AF6"/>
  <c r="H76" i="7"/>
  <c r="L64"/>
  <c r="K8" i="55465" s="1"/>
  <c r="L58" i="7"/>
  <c r="K5" i="55465" s="1"/>
  <c r="AE18" i="9"/>
  <c r="AF17"/>
  <c r="F16"/>
  <c r="I16"/>
  <c r="N16"/>
  <c r="J16"/>
  <c r="H16"/>
  <c r="D16"/>
  <c r="K16"/>
  <c r="AL23" i="11"/>
  <c r="AF8" i="9"/>
  <c r="AS23" i="11"/>
  <c r="N82" i="7"/>
  <c r="N26" i="55465" s="1"/>
  <c r="L79" i="7"/>
  <c r="AO23" i="11"/>
  <c r="N76" i="7"/>
  <c r="R73"/>
  <c r="T17" i="55465" s="1"/>
  <c r="J73" i="7"/>
  <c r="H17" i="55465" s="1"/>
  <c r="L73" i="7"/>
  <c r="K17" i="55465" s="1"/>
  <c r="R70" i="7"/>
  <c r="R67"/>
  <c r="T11" i="55465" s="1"/>
  <c r="AG23" i="11"/>
  <c r="N64" i="7"/>
  <c r="N8" i="55465" s="1"/>
  <c r="N58" i="7"/>
  <c r="N5" i="55465" s="1"/>
  <c r="P58" i="7"/>
  <c r="Q5" i="55465" s="1"/>
  <c r="AC18" i="9"/>
  <c r="Y18"/>
  <c r="AT164" i="6"/>
  <c r="AA78" i="5" s="1"/>
  <c r="AT69" i="6"/>
  <c r="AA61" i="5" s="1"/>
  <c r="AR18" i="6"/>
  <c r="AT62"/>
  <c r="AA60" i="5" s="1"/>
  <c r="AT35" i="6"/>
  <c r="AA55" i="5" s="1"/>
  <c r="H16" i="6"/>
  <c r="F16"/>
  <c r="K16"/>
  <c r="E16"/>
  <c r="N16"/>
  <c r="L16"/>
  <c r="D16"/>
  <c r="G16"/>
  <c r="R80" i="5"/>
  <c r="S26" i="55465" s="1"/>
  <c r="J80" i="5"/>
  <c r="G26" i="55465" s="1"/>
  <c r="L68" i="5"/>
  <c r="J14" i="55465" s="1"/>
  <c r="M12" i="6"/>
  <c r="M16" s="1"/>
  <c r="I14"/>
  <c r="I16" s="1"/>
  <c r="N14" i="55461"/>
  <c r="AD41" i="21"/>
  <c r="Y80" i="5"/>
  <c r="AD45" i="21"/>
  <c r="W7" i="12"/>
  <c r="V15" i="21"/>
  <c r="AD43"/>
  <c r="AD42"/>
  <c r="AD40"/>
  <c r="AD39"/>
  <c r="AB46"/>
  <c r="AD38"/>
  <c r="AC46"/>
  <c r="AD6"/>
  <c r="O6" s="1"/>
  <c r="AD37"/>
  <c r="E15"/>
  <c r="E40" s="1"/>
  <c r="E42" s="1"/>
  <c r="C15"/>
  <c r="C40" s="1"/>
  <c r="C42" s="1"/>
  <c r="K15"/>
  <c r="K40" s="1"/>
  <c r="K42" s="1"/>
  <c r="I15"/>
  <c r="G15"/>
  <c r="G40" s="1"/>
  <c r="AB14"/>
  <c r="M14" s="1"/>
  <c r="X7" i="12" s="1"/>
  <c r="AB12" i="21"/>
  <c r="M12" s="1"/>
  <c r="V7" i="12" s="1"/>
  <c r="AB8" i="21"/>
  <c r="M8" s="1"/>
  <c r="R7" i="12" s="1"/>
  <c r="D15" i="21"/>
  <c r="L15"/>
  <c r="L40" s="1"/>
  <c r="L42" s="1"/>
  <c r="H15"/>
  <c r="H40" s="1"/>
  <c r="H42" s="1"/>
  <c r="J15"/>
  <c r="J40" s="1"/>
  <c r="J42" s="1"/>
  <c r="F15"/>
  <c r="F40" s="1"/>
  <c r="F42" s="1"/>
  <c r="AA15"/>
  <c r="Y15"/>
  <c r="W15"/>
  <c r="U15"/>
  <c r="AC14"/>
  <c r="N14" s="1"/>
  <c r="AC13"/>
  <c r="N13" s="1"/>
  <c r="AC12"/>
  <c r="N12" s="1"/>
  <c r="AC11"/>
  <c r="N11" s="1"/>
  <c r="AC10"/>
  <c r="N10" s="1"/>
  <c r="AC9"/>
  <c r="N9" s="1"/>
  <c r="AC8"/>
  <c r="N8" s="1"/>
  <c r="U74" i="55462"/>
  <c r="T74"/>
  <c r="U66"/>
  <c r="T66"/>
  <c r="J9" i="12"/>
  <c r="U56" i="55462"/>
  <c r="I9" i="12"/>
  <c r="T56" i="55462"/>
  <c r="U49"/>
  <c r="T49"/>
  <c r="H9" i="12"/>
  <c r="U43" i="55462"/>
  <c r="G9" i="12"/>
  <c r="T43" i="55462"/>
  <c r="AG16" i="11"/>
  <c r="E9" i="12"/>
  <c r="U14" i="55462"/>
  <c r="AT15" i="9"/>
  <c r="AR18"/>
  <c r="AQ23" i="11"/>
  <c r="AP23"/>
  <c r="AK23"/>
  <c r="AH23"/>
  <c r="AC23"/>
  <c r="K9" i="12"/>
  <c r="AO18" i="6"/>
  <c r="AK18"/>
  <c r="AN11"/>
  <c r="M45" i="25" l="1"/>
  <c r="M43"/>
  <c r="M28" i="55464"/>
  <c r="N7" i="7"/>
  <c r="V7" s="1"/>
  <c r="P34" s="1"/>
  <c r="Z71"/>
  <c r="E44" i="25"/>
  <c r="F44" s="1"/>
  <c r="E67"/>
  <c r="F67" s="1"/>
  <c r="AG21" i="11"/>
  <c r="AU21" s="1"/>
  <c r="T61" i="5"/>
  <c r="H10" s="1"/>
  <c r="Q28" i="55462" s="1"/>
  <c r="AV9" i="11"/>
  <c r="M31" i="55464"/>
  <c r="M25"/>
  <c r="Q6" i="6"/>
  <c r="N21" i="55461"/>
  <c r="N22"/>
  <c r="Q6" i="9"/>
  <c r="D69" i="25"/>
  <c r="M57"/>
  <c r="M22" i="55464"/>
  <c r="M19"/>
  <c r="D14" i="55465"/>
  <c r="Z14" s="1"/>
  <c r="T68" i="5"/>
  <c r="E24" i="55464"/>
  <c r="F24" s="1"/>
  <c r="G24" s="1"/>
  <c r="H24" s="1"/>
  <c r="I24" s="1"/>
  <c r="N24" s="1"/>
  <c r="E65" i="25"/>
  <c r="F65" s="1"/>
  <c r="G65" s="1"/>
  <c r="E11" i="55464"/>
  <c r="F11" s="1"/>
  <c r="G11" s="1"/>
  <c r="H11" s="1"/>
  <c r="I11" s="1"/>
  <c r="N11" s="1"/>
  <c r="E62" i="25"/>
  <c r="F62" s="1"/>
  <c r="G62" s="1"/>
  <c r="H62" s="1"/>
  <c r="I62" s="1"/>
  <c r="N62" s="1"/>
  <c r="D51"/>
  <c r="E49"/>
  <c r="E50"/>
  <c r="F50" s="1"/>
  <c r="G50" s="1"/>
  <c r="H50" s="1"/>
  <c r="I50" s="1"/>
  <c r="N50" s="1"/>
  <c r="D17" i="55465"/>
  <c r="Z17" s="1"/>
  <c r="T71" i="5"/>
  <c r="E59" i="25"/>
  <c r="F59" s="1"/>
  <c r="G59" s="1"/>
  <c r="H59" s="1"/>
  <c r="I59" s="1"/>
  <c r="N59" s="1"/>
  <c r="E26" i="55464"/>
  <c r="F26" s="1"/>
  <c r="G26" s="1"/>
  <c r="H26" s="1"/>
  <c r="I26" s="1"/>
  <c r="N26" s="1"/>
  <c r="E56" i="25"/>
  <c r="F56" s="1"/>
  <c r="G56" s="1"/>
  <c r="H56" s="1"/>
  <c r="I56" s="1"/>
  <c r="N56" s="1"/>
  <c r="T62" i="5"/>
  <c r="R9" i="7"/>
  <c r="R15" s="1"/>
  <c r="R16" s="1"/>
  <c r="P9"/>
  <c r="P15" s="1"/>
  <c r="P16" s="1"/>
  <c r="D20" i="55465"/>
  <c r="Z20" s="1"/>
  <c r="T74" i="5"/>
  <c r="E17" i="55464"/>
  <c r="F17" s="1"/>
  <c r="G17" s="1"/>
  <c r="H17" s="1"/>
  <c r="I17" s="1"/>
  <c r="N17" s="1"/>
  <c r="E21"/>
  <c r="F21" s="1"/>
  <c r="G21" s="1"/>
  <c r="H21" s="1"/>
  <c r="I21" s="1"/>
  <c r="N21" s="1"/>
  <c r="E18"/>
  <c r="F18" s="1"/>
  <c r="G18" s="1"/>
  <c r="H18" s="1"/>
  <c r="I18" s="1"/>
  <c r="N18" s="1"/>
  <c r="E30"/>
  <c r="F30" s="1"/>
  <c r="G30" s="1"/>
  <c r="H30" s="1"/>
  <c r="I30" s="1"/>
  <c r="N30" s="1"/>
  <c r="T9" i="7"/>
  <c r="T15" s="1"/>
  <c r="T16" s="1"/>
  <c r="T80" i="5"/>
  <c r="AB54"/>
  <c r="E27" i="55464"/>
  <c r="F27" s="1"/>
  <c r="G27" s="1"/>
  <c r="H27" s="1"/>
  <c r="I27" s="1"/>
  <c r="N27" s="1"/>
  <c r="E52" i="25"/>
  <c r="D54"/>
  <c r="E64"/>
  <c r="D66"/>
  <c r="E53"/>
  <c r="F53" s="1"/>
  <c r="G53" s="1"/>
  <c r="H53" s="1"/>
  <c r="I53" s="1"/>
  <c r="N53" s="1"/>
  <c r="D45"/>
  <c r="E43"/>
  <c r="D70"/>
  <c r="D60"/>
  <c r="E58"/>
  <c r="E23" i="55464"/>
  <c r="F23" s="1"/>
  <c r="G23" s="1"/>
  <c r="H23" s="1"/>
  <c r="I23" s="1"/>
  <c r="N23" s="1"/>
  <c r="E68" i="25"/>
  <c r="F68" s="1"/>
  <c r="G68" s="1"/>
  <c r="H68" s="1"/>
  <c r="I68" s="1"/>
  <c r="N68" s="1"/>
  <c r="D71"/>
  <c r="T77" i="5"/>
  <c r="M69" i="25"/>
  <c r="M66"/>
  <c r="D11" i="55465"/>
  <c r="Z11" s="1"/>
  <c r="T65" i="5"/>
  <c r="E14" i="55464"/>
  <c r="F14" s="1"/>
  <c r="G14" s="1"/>
  <c r="H14" s="1"/>
  <c r="I14" s="1"/>
  <c r="N14" s="1"/>
  <c r="E12"/>
  <c r="F12" s="1"/>
  <c r="G12" s="1"/>
  <c r="H12" s="1"/>
  <c r="I12" s="1"/>
  <c r="N12" s="1"/>
  <c r="E55" i="25"/>
  <c r="D57"/>
  <c r="D27" i="55465"/>
  <c r="Z27" s="1"/>
  <c r="T81" i="5"/>
  <c r="P35" s="1"/>
  <c r="S35" s="1"/>
  <c r="E15" i="55464"/>
  <c r="F15" s="1"/>
  <c r="G15" s="1"/>
  <c r="H15" s="1"/>
  <c r="I15" s="1"/>
  <c r="N15" s="1"/>
  <c r="E20"/>
  <c r="F20" s="1"/>
  <c r="G20" s="1"/>
  <c r="H20" s="1"/>
  <c r="I20" s="1"/>
  <c r="N20" s="1"/>
  <c r="E61" i="25"/>
  <c r="D63"/>
  <c r="K29" i="55464"/>
  <c r="M60" i="25"/>
  <c r="L9" i="7"/>
  <c r="L15" s="1"/>
  <c r="L16" s="1"/>
  <c r="M63" i="25"/>
  <c r="T56" i="5"/>
  <c r="AB55"/>
  <c r="E27" i="55465"/>
  <c r="AA27" s="1"/>
  <c r="T83" i="7"/>
  <c r="AB30" i="55461" s="1"/>
  <c r="T79" i="7"/>
  <c r="T73"/>
  <c r="T70"/>
  <c r="T84"/>
  <c r="AC30" i="55461" s="1"/>
  <c r="T64" i="7"/>
  <c r="T58"/>
  <c r="T82"/>
  <c r="T76"/>
  <c r="T67"/>
  <c r="Y73"/>
  <c r="N9" i="5"/>
  <c r="J10"/>
  <c r="J9"/>
  <c r="T9"/>
  <c r="Z56" i="7"/>
  <c r="Y67"/>
  <c r="Z65"/>
  <c r="P7" i="12"/>
  <c r="AV7" i="11"/>
  <c r="M13" i="55464"/>
  <c r="AT18" i="9"/>
  <c r="Y58" i="7"/>
  <c r="Y70"/>
  <c r="Y76"/>
  <c r="Y82"/>
  <c r="AT18" i="6"/>
  <c r="AT11"/>
  <c r="AG8" i="21"/>
  <c r="D32" i="55464"/>
  <c r="M33"/>
  <c r="AB24" i="11"/>
  <c r="AB29" s="1"/>
  <c r="AA62" i="5"/>
  <c r="D5" i="55465"/>
  <c r="Z5" s="1"/>
  <c r="AC24" i="11"/>
  <c r="AC29" s="1"/>
  <c r="C9" i="12"/>
  <c r="T14" i="55462"/>
  <c r="M5" i="55464"/>
  <c r="L7" i="12"/>
  <c r="L9" s="1"/>
  <c r="R32" s="1"/>
  <c r="AD30" i="21"/>
  <c r="AG9"/>
  <c r="M9"/>
  <c r="S7" i="12" s="1"/>
  <c r="X36" i="55461"/>
  <c r="Y84" i="7"/>
  <c r="AT23" i="11"/>
  <c r="AA12" i="55465"/>
  <c r="Z66" i="7"/>
  <c r="AU23" i="11"/>
  <c r="AU27"/>
  <c r="Z63" i="7"/>
  <c r="AA6" i="55465"/>
  <c r="Y64" i="7"/>
  <c r="Z62"/>
  <c r="Y83"/>
  <c r="AA81" i="5"/>
  <c r="AA82"/>
  <c r="H9"/>
  <c r="P28" i="55462" s="1"/>
  <c r="AF22" i="11"/>
  <c r="AT21"/>
  <c r="M14" i="55464"/>
  <c r="D8" i="55465"/>
  <c r="Z8" s="1"/>
  <c r="G42" i="21"/>
  <c r="AT27" i="11"/>
  <c r="AA9" i="55465"/>
  <c r="AA68" i="5"/>
  <c r="AJ24" i="11"/>
  <c r="AJ29" s="1"/>
  <c r="AA77" i="5"/>
  <c r="AA71"/>
  <c r="AI24" i="11"/>
  <c r="AI29" s="1"/>
  <c r="AQ24"/>
  <c r="AQ29" s="1"/>
  <c r="AJ22"/>
  <c r="AS24"/>
  <c r="AS29" s="1"/>
  <c r="AA56" i="5"/>
  <c r="AP24" i="11"/>
  <c r="AP29" s="1"/>
  <c r="AA80" i="5"/>
  <c r="U36" i="55461"/>
  <c r="AD10" i="21"/>
  <c r="O10" s="1"/>
  <c r="AV11" i="11"/>
  <c r="AV14"/>
  <c r="AV15"/>
  <c r="AV8"/>
  <c r="AV13"/>
  <c r="AV10"/>
  <c r="AU16"/>
  <c r="AT16"/>
  <c r="AG14" i="21"/>
  <c r="AV12" i="11"/>
  <c r="AF15" i="21"/>
  <c r="F9" i="12"/>
  <c r="AG10" i="21"/>
  <c r="AG12"/>
  <c r="AG11"/>
  <c r="T36" i="55462"/>
  <c r="AN24" i="11"/>
  <c r="AN29" s="1"/>
  <c r="AO24"/>
  <c r="AO29" s="1"/>
  <c r="AM24"/>
  <c r="AM29" s="1"/>
  <c r="AL24"/>
  <c r="AL29" s="1"/>
  <c r="AK24"/>
  <c r="AK29" s="1"/>
  <c r="P85" i="7"/>
  <c r="Q29" i="55465" s="1"/>
  <c r="AH24" i="11"/>
  <c r="AH29" s="1"/>
  <c r="Q28" i="55465"/>
  <c r="L83" i="5"/>
  <c r="J29" i="55465" s="1"/>
  <c r="AF24" i="11"/>
  <c r="AF29" s="1"/>
  <c r="J83" i="5"/>
  <c r="G29" i="55465" s="1"/>
  <c r="H85" i="7"/>
  <c r="L85"/>
  <c r="K29" i="55465" s="1"/>
  <c r="E28"/>
  <c r="R83" i="5"/>
  <c r="S29" i="55465" s="1"/>
  <c r="E16" i="9"/>
  <c r="AF11" i="6"/>
  <c r="D25" i="55464"/>
  <c r="D28"/>
  <c r="AD12" i="21"/>
  <c r="O12" s="1"/>
  <c r="AD11"/>
  <c r="O11" s="1"/>
  <c r="AB15"/>
  <c r="M9" i="24"/>
  <c r="N15" i="55461"/>
  <c r="D31" i="55464"/>
  <c r="AA7" i="55465"/>
  <c r="Z25"/>
  <c r="AF11" i="9"/>
  <c r="P16"/>
  <c r="N83" i="5"/>
  <c r="M29" i="55465" s="1"/>
  <c r="G28"/>
  <c r="P83" i="5"/>
  <c r="AF18" i="6"/>
  <c r="D40" i="21"/>
  <c r="D42" s="1"/>
  <c r="I40"/>
  <c r="I42" s="1"/>
  <c r="AA65" i="5"/>
  <c r="AA74"/>
  <c r="AA16" i="55465"/>
  <c r="AA25"/>
  <c r="AA10"/>
  <c r="AA19"/>
  <c r="F3"/>
  <c r="Z3"/>
  <c r="F4"/>
  <c r="Z4"/>
  <c r="F9"/>
  <c r="Z9"/>
  <c r="F10"/>
  <c r="Z10"/>
  <c r="F13"/>
  <c r="Z13"/>
  <c r="F12"/>
  <c r="Z12"/>
  <c r="F15"/>
  <c r="Z15"/>
  <c r="F18"/>
  <c r="Z18"/>
  <c r="F19"/>
  <c r="Z19"/>
  <c r="F21"/>
  <c r="Z21"/>
  <c r="F22"/>
  <c r="I22" s="1"/>
  <c r="L22" s="1"/>
  <c r="O22" s="1"/>
  <c r="R22" s="1"/>
  <c r="U22" s="1"/>
  <c r="Z22"/>
  <c r="F24"/>
  <c r="Z24"/>
  <c r="AA13"/>
  <c r="AA15"/>
  <c r="AA22"/>
  <c r="E8"/>
  <c r="Z7"/>
  <c r="F6"/>
  <c r="Z6"/>
  <c r="E26"/>
  <c r="AA26" s="1"/>
  <c r="D26"/>
  <c r="Z26" s="1"/>
  <c r="E23"/>
  <c r="D23"/>
  <c r="Z23" s="1"/>
  <c r="E20"/>
  <c r="E17"/>
  <c r="E14"/>
  <c r="E11"/>
  <c r="E5"/>
  <c r="D28"/>
  <c r="H83" i="5"/>
  <c r="F25" i="55465"/>
  <c r="D16" i="55464"/>
  <c r="E5"/>
  <c r="F5" s="1"/>
  <c r="G5" s="1"/>
  <c r="H5" s="1"/>
  <c r="I5" s="1"/>
  <c r="E6"/>
  <c r="F6" s="1"/>
  <c r="G6" s="1"/>
  <c r="H6" s="1"/>
  <c r="I6" s="1"/>
  <c r="N6" s="1"/>
  <c r="D19"/>
  <c r="D22"/>
  <c r="D7"/>
  <c r="F16" i="55465"/>
  <c r="K23"/>
  <c r="N20"/>
  <c r="T14"/>
  <c r="J85" i="7"/>
  <c r="H29" i="55465" s="1"/>
  <c r="H28"/>
  <c r="R85" i="7"/>
  <c r="T29" i="55465" s="1"/>
  <c r="T28"/>
  <c r="N85" i="7"/>
  <c r="N29" i="55465" s="1"/>
  <c r="N28"/>
  <c r="AR22" i="11"/>
  <c r="AR24"/>
  <c r="AR29" s="1"/>
  <c r="C26" i="55465"/>
  <c r="AF18" i="9"/>
  <c r="AD46" i="21"/>
  <c r="M15"/>
  <c r="V36" i="55461" s="1"/>
  <c r="AC15" i="21"/>
  <c r="AD8"/>
  <c r="O8" s="1"/>
  <c r="AD14"/>
  <c r="O14" s="1"/>
  <c r="N15"/>
  <c r="Y36" i="55461" s="1"/>
  <c r="AD9" i="21"/>
  <c r="O9" s="1"/>
  <c r="AD13"/>
  <c r="O13" s="1"/>
  <c r="N5" i="55464" l="1"/>
  <c r="N9" i="7"/>
  <c r="N15" s="1"/>
  <c r="N16" s="1"/>
  <c r="K5" i="55464"/>
  <c r="J56" i="25"/>
  <c r="H19" i="24" s="1"/>
  <c r="J53" i="25"/>
  <c r="G19" i="24" s="1"/>
  <c r="J62" i="25"/>
  <c r="J19" i="24" s="1"/>
  <c r="T82" i="5"/>
  <c r="Y30" i="55461" s="1"/>
  <c r="J59" i="25"/>
  <c r="I19" i="24" s="1"/>
  <c r="J68" i="25"/>
  <c r="L19" i="24" s="1"/>
  <c r="D23" i="25"/>
  <c r="J50"/>
  <c r="F19" i="24" s="1"/>
  <c r="K26" i="55464"/>
  <c r="J5"/>
  <c r="K18"/>
  <c r="K11"/>
  <c r="T83" i="5"/>
  <c r="J11" i="55464"/>
  <c r="C42" s="1"/>
  <c r="F58" i="25"/>
  <c r="E60"/>
  <c r="F71"/>
  <c r="F23" s="1"/>
  <c r="G44"/>
  <c r="F52"/>
  <c r="E54"/>
  <c r="K12" i="55464"/>
  <c r="K15"/>
  <c r="J12"/>
  <c r="D42" s="1"/>
  <c r="K23"/>
  <c r="K17"/>
  <c r="E69" i="25"/>
  <c r="K24" i="55464"/>
  <c r="G67" i="25"/>
  <c r="F69"/>
  <c r="E57"/>
  <c r="F55"/>
  <c r="F43"/>
  <c r="E70"/>
  <c r="E45"/>
  <c r="E51"/>
  <c r="F49"/>
  <c r="H65"/>
  <c r="K14" i="55464"/>
  <c r="E71" i="25"/>
  <c r="D72"/>
  <c r="D22"/>
  <c r="K27" i="55464"/>
  <c r="Z67" i="7"/>
  <c r="K20" i="55464"/>
  <c r="K21"/>
  <c r="F61" i="25"/>
  <c r="E63"/>
  <c r="F64"/>
  <c r="E66"/>
  <c r="J6" i="55464"/>
  <c r="K30"/>
  <c r="F76" i="55462"/>
  <c r="T85" i="7"/>
  <c r="E19" i="55464"/>
  <c r="F19"/>
  <c r="J18"/>
  <c r="J24"/>
  <c r="E16"/>
  <c r="J30"/>
  <c r="D45" s="1"/>
  <c r="J27"/>
  <c r="D44" s="1"/>
  <c r="J15"/>
  <c r="D43" s="1"/>
  <c r="J21"/>
  <c r="O33" i="12"/>
  <c r="P16" i="6"/>
  <c r="E32" i="55464"/>
  <c r="M7"/>
  <c r="M32"/>
  <c r="M16"/>
  <c r="AV23" i="11"/>
  <c r="Z64" i="7"/>
  <c r="AU26" i="11"/>
  <c r="AV21"/>
  <c r="AT26"/>
  <c r="H11" i="5"/>
  <c r="H17" s="1"/>
  <c r="H18" s="1"/>
  <c r="P29" i="55465"/>
  <c r="AT22" i="11"/>
  <c r="AT24"/>
  <c r="AT29" s="1"/>
  <c r="T39" i="55461"/>
  <c r="E29" i="55465"/>
  <c r="AA29" s="1"/>
  <c r="X30" i="55461"/>
  <c r="E46" i="21"/>
  <c r="F23" i="55465"/>
  <c r="I23" s="1"/>
  <c r="L23" s="1"/>
  <c r="O23" s="1"/>
  <c r="R23" s="1"/>
  <c r="U23" s="1"/>
  <c r="E25" i="55464"/>
  <c r="T36" i="55461"/>
  <c r="AV16" i="11"/>
  <c r="Z16"/>
  <c r="U39" i="55461"/>
  <c r="V39"/>
  <c r="AG15" i="21"/>
  <c r="L76" i="55462"/>
  <c r="Y85" i="7"/>
  <c r="F26" i="55465"/>
  <c r="I26" s="1"/>
  <c r="L26" s="1"/>
  <c r="O26" s="1"/>
  <c r="R26" s="1"/>
  <c r="U26" s="1"/>
  <c r="AA83" i="5"/>
  <c r="O16" i="9"/>
  <c r="Q16" s="1"/>
  <c r="R16" s="1"/>
  <c r="AB28" i="11"/>
  <c r="E31" i="55464"/>
  <c r="W36" i="55461"/>
  <c r="Z28" i="55465"/>
  <c r="N42" i="21"/>
  <c r="M42"/>
  <c r="I25" i="55465"/>
  <c r="L25" s="1"/>
  <c r="O25" s="1"/>
  <c r="R25" s="1"/>
  <c r="U25" s="1"/>
  <c r="Y25" s="1"/>
  <c r="F17"/>
  <c r="AA17"/>
  <c r="F20"/>
  <c r="AA20"/>
  <c r="I24"/>
  <c r="L24" s="1"/>
  <c r="O24" s="1"/>
  <c r="R24" s="1"/>
  <c r="U24" s="1"/>
  <c r="I21"/>
  <c r="L21" s="1"/>
  <c r="O21" s="1"/>
  <c r="R21" s="1"/>
  <c r="U21" s="1"/>
  <c r="I19"/>
  <c r="L19" s="1"/>
  <c r="O19" s="1"/>
  <c r="R19" s="1"/>
  <c r="U19" s="1"/>
  <c r="I18"/>
  <c r="L18" s="1"/>
  <c r="O18" s="1"/>
  <c r="R18" s="1"/>
  <c r="U18" s="1"/>
  <c r="I15"/>
  <c r="L15" s="1"/>
  <c r="O15" s="1"/>
  <c r="R15" s="1"/>
  <c r="U15" s="1"/>
  <c r="I12"/>
  <c r="L12" s="1"/>
  <c r="O12" s="1"/>
  <c r="R12" s="1"/>
  <c r="U12" s="1"/>
  <c r="I13"/>
  <c r="L13" s="1"/>
  <c r="O13" s="1"/>
  <c r="R13" s="1"/>
  <c r="U13" s="1"/>
  <c r="I10"/>
  <c r="L10" s="1"/>
  <c r="O10" s="1"/>
  <c r="R10" s="1"/>
  <c r="U10" s="1"/>
  <c r="I9"/>
  <c r="L9" s="1"/>
  <c r="O9" s="1"/>
  <c r="R9" s="1"/>
  <c r="U9" s="1"/>
  <c r="I4"/>
  <c r="L4" s="1"/>
  <c r="O4" s="1"/>
  <c r="R4" s="1"/>
  <c r="U4" s="1"/>
  <c r="I3"/>
  <c r="L3" s="1"/>
  <c r="O3" s="1"/>
  <c r="R3" s="1"/>
  <c r="U3" s="1"/>
  <c r="AA23"/>
  <c r="Y22"/>
  <c r="I16"/>
  <c r="L16" s="1"/>
  <c r="O16" s="1"/>
  <c r="R16" s="1"/>
  <c r="U16" s="1"/>
  <c r="F5"/>
  <c r="AA5"/>
  <c r="F11"/>
  <c r="AA11"/>
  <c r="F14"/>
  <c r="AA14"/>
  <c r="AA28"/>
  <c r="AA8"/>
  <c r="I6"/>
  <c r="L6" s="1"/>
  <c r="O6" s="1"/>
  <c r="R6" s="1"/>
  <c r="U6" s="1"/>
  <c r="D29"/>
  <c r="E22" i="55464"/>
  <c r="E28"/>
  <c r="E7"/>
  <c r="O34" i="12"/>
  <c r="Y81" i="5"/>
  <c r="T84" s="1"/>
  <c r="T87" s="1"/>
  <c r="F28" i="55464"/>
  <c r="F31"/>
  <c r="F22"/>
  <c r="F25"/>
  <c r="F16"/>
  <c r="O15" i="21"/>
  <c r="O40" s="1"/>
  <c r="AD15"/>
  <c r="O16" i="6"/>
  <c r="E42" i="55464" l="1"/>
  <c r="Q16" i="6"/>
  <c r="R9" i="9"/>
  <c r="R12"/>
  <c r="R8"/>
  <c r="R13"/>
  <c r="R14"/>
  <c r="R11"/>
  <c r="R6"/>
  <c r="R10"/>
  <c r="R7"/>
  <c r="R15"/>
  <c r="AA30" i="55461"/>
  <c r="M34" i="55464"/>
  <c r="G43" i="25"/>
  <c r="F45"/>
  <c r="F70"/>
  <c r="E72"/>
  <c r="E22"/>
  <c r="F51"/>
  <c r="G49"/>
  <c r="H67"/>
  <c r="G69"/>
  <c r="G52"/>
  <c r="F54"/>
  <c r="H44"/>
  <c r="G61"/>
  <c r="F63"/>
  <c r="G71"/>
  <c r="G23" s="1"/>
  <c r="I65"/>
  <c r="N65" s="1"/>
  <c r="F60"/>
  <c r="G58"/>
  <c r="G64"/>
  <c r="F66"/>
  <c r="F57"/>
  <c r="G55"/>
  <c r="D46" i="55464"/>
  <c r="G19"/>
  <c r="F32"/>
  <c r="G32"/>
  <c r="AV26" i="11"/>
  <c r="Z29" i="55465"/>
  <c r="X39" i="55461"/>
  <c r="W30"/>
  <c r="Y24" i="55465"/>
  <c r="Y16"/>
  <c r="I20"/>
  <c r="L20" s="1"/>
  <c r="O20" s="1"/>
  <c r="R20" s="1"/>
  <c r="U20" s="1"/>
  <c r="I17"/>
  <c r="L17" s="1"/>
  <c r="O17" s="1"/>
  <c r="R17" s="1"/>
  <c r="U17" s="1"/>
  <c r="Y26"/>
  <c r="I14"/>
  <c r="L14" s="1"/>
  <c r="O14" s="1"/>
  <c r="R14" s="1"/>
  <c r="U14" s="1"/>
  <c r="I11"/>
  <c r="L11" s="1"/>
  <c r="O11" s="1"/>
  <c r="R11" s="1"/>
  <c r="U11" s="1"/>
  <c r="I5"/>
  <c r="L5" s="1"/>
  <c r="O5" s="1"/>
  <c r="R5" s="1"/>
  <c r="U5" s="1"/>
  <c r="F7" i="55464"/>
  <c r="Y3" i="55465"/>
  <c r="Y4"/>
  <c r="Y9"/>
  <c r="Y10"/>
  <c r="Y13"/>
  <c r="Y12"/>
  <c r="Y15"/>
  <c r="Y18"/>
  <c r="Y19"/>
  <c r="Y21"/>
  <c r="Y23"/>
  <c r="Y6"/>
  <c r="M16" i="21"/>
  <c r="O42"/>
  <c r="C27" i="55465"/>
  <c r="F27" s="1"/>
  <c r="U30" i="55461"/>
  <c r="AE30" s="1"/>
  <c r="AE31" s="1"/>
  <c r="G16" i="55464"/>
  <c r="G25"/>
  <c r="G31"/>
  <c r="G28"/>
  <c r="G22"/>
  <c r="K16" i="21"/>
  <c r="K41" s="1"/>
  <c r="K43" s="1"/>
  <c r="I16"/>
  <c r="I41" s="1"/>
  <c r="I43" s="1"/>
  <c r="C16"/>
  <c r="C41" s="1"/>
  <c r="C43" s="1"/>
  <c r="E16"/>
  <c r="E41" s="1"/>
  <c r="E43" s="1"/>
  <c r="G16"/>
  <c r="G41" s="1"/>
  <c r="R12" i="6" l="1"/>
  <c r="R6"/>
  <c r="J65" i="25"/>
  <c r="K19" i="24" s="1"/>
  <c r="R14" i="6"/>
  <c r="R13"/>
  <c r="R16"/>
  <c r="R11"/>
  <c r="R8"/>
  <c r="R10"/>
  <c r="R15"/>
  <c r="R9"/>
  <c r="R7"/>
  <c r="S34" i="7"/>
  <c r="I44" i="25"/>
  <c r="N44" s="1"/>
  <c r="H71"/>
  <c r="H23" s="1"/>
  <c r="H61"/>
  <c r="G63"/>
  <c r="I67"/>
  <c r="N67" s="1"/>
  <c r="H69"/>
  <c r="H43"/>
  <c r="G70"/>
  <c r="G45"/>
  <c r="G51"/>
  <c r="H49"/>
  <c r="G60"/>
  <c r="H58"/>
  <c r="H64"/>
  <c r="G66"/>
  <c r="F72"/>
  <c r="F22"/>
  <c r="F24" s="1"/>
  <c r="H55"/>
  <c r="G57"/>
  <c r="H52"/>
  <c r="G54"/>
  <c r="H19" i="55464"/>
  <c r="D46" i="21"/>
  <c r="G7" i="55464"/>
  <c r="M41" i="21"/>
  <c r="M43" s="1"/>
  <c r="G43"/>
  <c r="Y11" i="55465"/>
  <c r="Y5"/>
  <c r="Y14"/>
  <c r="Y17"/>
  <c r="Y20"/>
  <c r="C76" i="55462"/>
  <c r="I27" i="55465"/>
  <c r="L27" s="1"/>
  <c r="O27" s="1"/>
  <c r="R27" s="1"/>
  <c r="U27" s="1"/>
  <c r="H16" i="55464"/>
  <c r="H22"/>
  <c r="H28"/>
  <c r="H31"/>
  <c r="H25"/>
  <c r="J67" i="25" l="1"/>
  <c r="L18" i="24" s="1"/>
  <c r="J44" i="25"/>
  <c r="S8" i="6"/>
  <c r="S13"/>
  <c r="S11"/>
  <c r="S10"/>
  <c r="S16"/>
  <c r="S12"/>
  <c r="S15"/>
  <c r="S14"/>
  <c r="S6"/>
  <c r="S9"/>
  <c r="S7"/>
  <c r="I71" i="25"/>
  <c r="I23" s="1"/>
  <c r="I61"/>
  <c r="N61" s="1"/>
  <c r="H63"/>
  <c r="G72"/>
  <c r="G22"/>
  <c r="I55"/>
  <c r="N55" s="1"/>
  <c r="H57"/>
  <c r="I64"/>
  <c r="H66"/>
  <c r="I69"/>
  <c r="N69" s="1"/>
  <c r="H60"/>
  <c r="I58"/>
  <c r="H51"/>
  <c r="I49"/>
  <c r="H54"/>
  <c r="I52"/>
  <c r="I43"/>
  <c r="H45"/>
  <c r="H70"/>
  <c r="K6" i="55464"/>
  <c r="I19"/>
  <c r="N19" s="1"/>
  <c r="H32"/>
  <c r="H7"/>
  <c r="Y27" i="55465"/>
  <c r="K25" i="55464"/>
  <c r="K31"/>
  <c r="K28"/>
  <c r="K22"/>
  <c r="K16"/>
  <c r="P32" i="12"/>
  <c r="I31" i="55464"/>
  <c r="N31" s="1"/>
  <c r="I28"/>
  <c r="N28" s="1"/>
  <c r="I22"/>
  <c r="N22" s="1"/>
  <c r="I25"/>
  <c r="N25" s="1"/>
  <c r="I16"/>
  <c r="N16" s="1"/>
  <c r="J69" i="25" l="1"/>
  <c r="J55"/>
  <c r="H18" i="24" s="1"/>
  <c r="N52" i="25"/>
  <c r="J52"/>
  <c r="G18" i="24" s="1"/>
  <c r="N43" i="25"/>
  <c r="J43"/>
  <c r="N58"/>
  <c r="J58"/>
  <c r="I18" i="24" s="1"/>
  <c r="N49" i="25"/>
  <c r="J49"/>
  <c r="F18" i="24" s="1"/>
  <c r="J71" i="25"/>
  <c r="H6" s="1"/>
  <c r="I6" s="1"/>
  <c r="J61"/>
  <c r="J18" i="24" s="1"/>
  <c r="N64" i="25"/>
  <c r="J64"/>
  <c r="K18" i="24" s="1"/>
  <c r="G24" i="25"/>
  <c r="I54"/>
  <c r="N54" s="1"/>
  <c r="I51"/>
  <c r="I63"/>
  <c r="H72"/>
  <c r="H22"/>
  <c r="H24" s="1"/>
  <c r="I57"/>
  <c r="I45"/>
  <c r="I70"/>
  <c r="J70" s="1"/>
  <c r="H5" s="1"/>
  <c r="I5" s="1"/>
  <c r="I60"/>
  <c r="I66"/>
  <c r="N66" s="1"/>
  <c r="J17" i="55464"/>
  <c r="K19"/>
  <c r="K7"/>
  <c r="J23"/>
  <c r="J29"/>
  <c r="J26"/>
  <c r="J19"/>
  <c r="I32"/>
  <c r="N32" s="1"/>
  <c r="I7"/>
  <c r="N7" s="1"/>
  <c r="E45" l="1"/>
  <c r="C45"/>
  <c r="C44"/>
  <c r="E44" s="1"/>
  <c r="J66" i="25"/>
  <c r="J54"/>
  <c r="N60"/>
  <c r="J60"/>
  <c r="N51"/>
  <c r="J51"/>
  <c r="N63"/>
  <c r="J63"/>
  <c r="N57"/>
  <c r="J57"/>
  <c r="N45"/>
  <c r="J45"/>
  <c r="J7" i="55464"/>
  <c r="I72" i="25"/>
  <c r="J72" s="1"/>
  <c r="I22"/>
  <c r="I24" s="1"/>
  <c r="J31" i="55464"/>
  <c r="J28"/>
  <c r="J25"/>
  <c r="K32"/>
  <c r="J20"/>
  <c r="J14"/>
  <c r="C43" l="1"/>
  <c r="C46" s="1"/>
  <c r="J22"/>
  <c r="J16"/>
  <c r="J32"/>
  <c r="C47" s="1"/>
  <c r="E43" l="1"/>
  <c r="E46" s="1"/>
  <c r="C48"/>
  <c r="L20" i="24" l="1"/>
  <c r="M16" i="55461" s="1"/>
  <c r="M17" s="1"/>
  <c r="I20" i="24" l="1"/>
  <c r="J16" i="55461" s="1"/>
  <c r="H20" i="24"/>
  <c r="I16" i="55461" s="1"/>
  <c r="J20" i="24"/>
  <c r="K16" i="55461" s="1"/>
  <c r="K20" i="24"/>
  <c r="L16" i="55461" s="1"/>
  <c r="L27" i="24"/>
  <c r="D9" i="5"/>
  <c r="V3" i="55465"/>
  <c r="L28" i="24" l="1"/>
  <c r="W27"/>
  <c r="K27"/>
  <c r="M18" i="55461"/>
  <c r="H27" i="24"/>
  <c r="J27"/>
  <c r="I27"/>
  <c r="G20"/>
  <c r="H16" i="55461" s="1"/>
  <c r="AB3" i="55465"/>
  <c r="P14" i="55462"/>
  <c r="AB60" i="5"/>
  <c r="AB64"/>
  <c r="AB70"/>
  <c r="AB76"/>
  <c r="AB61"/>
  <c r="AB67"/>
  <c r="AB73"/>
  <c r="AB79"/>
  <c r="AB56"/>
  <c r="AB68"/>
  <c r="P36"/>
  <c r="AB82"/>
  <c r="AB83"/>
  <c r="AB75"/>
  <c r="V5" i="55465"/>
  <c r="AB63" i="5"/>
  <c r="V9" i="55465"/>
  <c r="V13"/>
  <c r="AB66" i="5"/>
  <c r="V12" i="55465"/>
  <c r="V14"/>
  <c r="AB69" i="5"/>
  <c r="V20" i="55465"/>
  <c r="AB74" i="5"/>
  <c r="V21" i="55465"/>
  <c r="V24"/>
  <c r="AB78" i="5"/>
  <c r="AB81"/>
  <c r="V16" i="55465"/>
  <c r="AB72" i="5"/>
  <c r="V18" i="55465"/>
  <c r="P9" i="5"/>
  <c r="V17" i="55465"/>
  <c r="AB71" i="5"/>
  <c r="V23" i="55465"/>
  <c r="AB77" i="5"/>
  <c r="V25" i="55465"/>
  <c r="V27"/>
  <c r="V22"/>
  <c r="V29"/>
  <c r="AB80" i="5"/>
  <c r="V26" i="55465"/>
  <c r="V4"/>
  <c r="AB62" i="5"/>
  <c r="V8" i="55465"/>
  <c r="V15"/>
  <c r="N10" i="5"/>
  <c r="P10"/>
  <c r="Q56" i="55462" s="1"/>
  <c r="T10" i="5"/>
  <c r="V7" i="55465"/>
  <c r="V10"/>
  <c r="R10" i="5"/>
  <c r="Q66" i="55462" s="1"/>
  <c r="V11" i="55465"/>
  <c r="AB65" i="5"/>
  <c r="V19" i="55465"/>
  <c r="R9" i="5"/>
  <c r="V6" i="55465"/>
  <c r="L10" i="5"/>
  <c r="Q43" i="55462" s="1"/>
  <c r="D10" i="5"/>
  <c r="L9"/>
  <c r="V28" i="55465"/>
  <c r="P37" i="5" l="1"/>
  <c r="S37" s="1"/>
  <c r="S36"/>
  <c r="H28" i="24"/>
  <c r="S27"/>
  <c r="J28"/>
  <c r="U27"/>
  <c r="K28"/>
  <c r="V27"/>
  <c r="I28"/>
  <c r="T27"/>
  <c r="J22" i="25"/>
  <c r="X5" i="55461" s="1"/>
  <c r="R11" i="5"/>
  <c r="R17" s="1"/>
  <c r="R18" s="1"/>
  <c r="V9"/>
  <c r="L17" i="55461"/>
  <c r="L18"/>
  <c r="K17"/>
  <c r="K18"/>
  <c r="G27" i="24"/>
  <c r="J17" i="55461"/>
  <c r="J18"/>
  <c r="V10" i="5"/>
  <c r="I17" i="55461"/>
  <c r="I18"/>
  <c r="P11" i="5"/>
  <c r="P17" s="1"/>
  <c r="P18" s="1"/>
  <c r="H22"/>
  <c r="L22"/>
  <c r="Q74" i="55462"/>
  <c r="T11" i="5"/>
  <c r="T17" s="1"/>
  <c r="T18" s="1"/>
  <c r="Q49" i="55462"/>
  <c r="N11" i="5"/>
  <c r="N17" s="1"/>
  <c r="N18" s="1"/>
  <c r="L11"/>
  <c r="L17" s="1"/>
  <c r="L18" s="1"/>
  <c r="Q36" i="55462"/>
  <c r="J11" i="5"/>
  <c r="J17" s="1"/>
  <c r="J18" s="1"/>
  <c r="T22"/>
  <c r="R22"/>
  <c r="N22"/>
  <c r="AB19" i="55465"/>
  <c r="AB4"/>
  <c r="AB18"/>
  <c r="AB21"/>
  <c r="AB14"/>
  <c r="AB9"/>
  <c r="AB5"/>
  <c r="AB15"/>
  <c r="AB22"/>
  <c r="AB25"/>
  <c r="AB23"/>
  <c r="AB17"/>
  <c r="AB24"/>
  <c r="AB12"/>
  <c r="AB13"/>
  <c r="AB10"/>
  <c r="AB7"/>
  <c r="AB28"/>
  <c r="AB8"/>
  <c r="AB6"/>
  <c r="AB29"/>
  <c r="P74" i="55462"/>
  <c r="P66"/>
  <c r="P56"/>
  <c r="P49"/>
  <c r="P43"/>
  <c r="P36"/>
  <c r="Q14"/>
  <c r="D11" i="5"/>
  <c r="D17" s="1"/>
  <c r="AB26" i="55465"/>
  <c r="AB20"/>
  <c r="AB11"/>
  <c r="AB27"/>
  <c r="AB16"/>
  <c r="V17" i="5" l="1"/>
  <c r="V18" s="1"/>
  <c r="D18"/>
  <c r="P22"/>
  <c r="G28" i="24"/>
  <c r="R27"/>
  <c r="J22" i="5"/>
  <c r="V11"/>
  <c r="H18" i="55461"/>
  <c r="H17"/>
  <c r="D22" i="5"/>
  <c r="N21"/>
  <c r="R21"/>
  <c r="P21"/>
  <c r="W21"/>
  <c r="W22" l="1"/>
  <c r="G76" i="55462"/>
  <c r="H76"/>
  <c r="P12" i="12"/>
  <c r="AH6" i="21"/>
  <c r="AI6" s="1"/>
  <c r="W3" i="55465"/>
  <c r="X3" s="1"/>
  <c r="AC3" l="1"/>
  <c r="R14" i="55462"/>
  <c r="Z58" i="7"/>
  <c r="S12" i="12"/>
  <c r="U12"/>
  <c r="W12"/>
  <c r="Z77" i="7"/>
  <c r="R12" i="12"/>
  <c r="T12"/>
  <c r="Z68" i="7"/>
  <c r="Z74"/>
  <c r="V12" i="12"/>
  <c r="Z80" i="7"/>
  <c r="X12" i="12"/>
  <c r="Z83" i="7"/>
  <c r="Z84"/>
  <c r="W7" i="55461"/>
  <c r="Z85" i="7"/>
  <c r="Z76"/>
  <c r="W20" i="55465"/>
  <c r="W4"/>
  <c r="Z57" i="7"/>
  <c r="W11" i="55465"/>
  <c r="X11" s="1"/>
  <c r="W8"/>
  <c r="Z70" i="7"/>
  <c r="W14" i="55465"/>
  <c r="W23"/>
  <c r="X23" s="1"/>
  <c r="Z79" i="7"/>
  <c r="W28" i="55465"/>
  <c r="W5"/>
  <c r="Z78" i="7"/>
  <c r="W22" i="55465"/>
  <c r="W27"/>
  <c r="Z73" i="7"/>
  <c r="W17" i="55465"/>
  <c r="X17" s="1"/>
  <c r="Z82" i="7"/>
  <c r="W26" i="55465"/>
  <c r="X26" s="1"/>
  <c r="W10"/>
  <c r="X10" s="1"/>
  <c r="W29"/>
  <c r="W19"/>
  <c r="X19" s="1"/>
  <c r="Z75" i="7"/>
  <c r="Z81"/>
  <c r="W25" i="55465"/>
  <c r="Z72" i="7"/>
  <c r="W16" i="55465"/>
  <c r="W7"/>
  <c r="W13"/>
  <c r="Z69" i="7"/>
  <c r="S43" i="55462"/>
  <c r="W21" i="55465"/>
  <c r="S49" i="55462"/>
  <c r="S28"/>
  <c r="AN28" i="11"/>
  <c r="R66" i="55462"/>
  <c r="AK28" i="11"/>
  <c r="AH14" i="21"/>
  <c r="AI14" s="1"/>
  <c r="W15" i="55465"/>
  <c r="W24"/>
  <c r="X24" s="1"/>
  <c r="W18"/>
  <c r="AF28" i="11"/>
  <c r="AH13" i="21"/>
  <c r="AI13" s="1"/>
  <c r="W9" i="55465"/>
  <c r="X9" s="1"/>
  <c r="W12"/>
  <c r="AI28" i="11"/>
  <c r="S56" i="55462"/>
  <c r="D8" i="7"/>
  <c r="AM28" i="11"/>
  <c r="AH12" i="21"/>
  <c r="AI12" s="1"/>
  <c r="AS28" i="11"/>
  <c r="AQ28"/>
  <c r="AH9" i="21"/>
  <c r="AI9" s="1"/>
  <c r="AJ28" i="11"/>
  <c r="S74" i="55462"/>
  <c r="AH11" i="21"/>
  <c r="AI11" s="1"/>
  <c r="AH10"/>
  <c r="AI10" s="1"/>
  <c r="AH28" i="11"/>
  <c r="AH8" i="21"/>
  <c r="AI8" s="1"/>
  <c r="AP28" i="11"/>
  <c r="AL28"/>
  <c r="S36" i="55462"/>
  <c r="AR28" i="11"/>
  <c r="W6" i="55465"/>
  <c r="X6" s="1"/>
  <c r="AO28" i="11"/>
  <c r="R28" i="55462"/>
  <c r="S14" l="1"/>
  <c r="V8" i="7"/>
  <c r="AT28" i="11"/>
  <c r="R49" i="55462"/>
  <c r="AC25" i="55465"/>
  <c r="X25"/>
  <c r="AC22"/>
  <c r="X22"/>
  <c r="AC21"/>
  <c r="X21"/>
  <c r="AC19"/>
  <c r="AC18"/>
  <c r="X18"/>
  <c r="AC20"/>
  <c r="X20"/>
  <c r="AC16"/>
  <c r="X16"/>
  <c r="AC15"/>
  <c r="X15"/>
  <c r="AC13"/>
  <c r="X13"/>
  <c r="AC12"/>
  <c r="X12"/>
  <c r="AC14"/>
  <c r="X14"/>
  <c r="AC4"/>
  <c r="X4"/>
  <c r="AC5"/>
  <c r="X5"/>
  <c r="AC28"/>
  <c r="AC27"/>
  <c r="X27"/>
  <c r="AC8"/>
  <c r="F9" i="7"/>
  <c r="F15" s="1"/>
  <c r="F16" s="1"/>
  <c r="AC29" i="55465"/>
  <c r="AH15" i="21"/>
  <c r="AI15" s="1"/>
  <c r="AC9" i="55465"/>
  <c r="AC7"/>
  <c r="S66" i="55462"/>
  <c r="AC23" i="55465"/>
  <c r="R56" i="55462"/>
  <c r="J9" i="7"/>
  <c r="J15" s="1"/>
  <c r="J16" s="1"/>
  <c r="AC17" i="55465"/>
  <c r="R43" i="55462"/>
  <c r="H9" i="7"/>
  <c r="H15" s="1"/>
  <c r="H16" s="1"/>
  <c r="R36" i="55462"/>
  <c r="AC28" i="11"/>
  <c r="D9" i="7"/>
  <c r="D15" s="1"/>
  <c r="AC6" i="55465"/>
  <c r="R74" i="55462"/>
  <c r="AC26" i="55465"/>
  <c r="AC10"/>
  <c r="AC11"/>
  <c r="AC24"/>
  <c r="V15" i="7" l="1"/>
  <c r="V16" s="1"/>
  <c r="D16"/>
  <c r="V9"/>
  <c r="K76" i="55462" s="1"/>
  <c r="P35" i="7"/>
  <c r="AV27" i="11"/>
  <c r="I76" i="55462"/>
  <c r="S35" i="7" l="1"/>
  <c r="P36"/>
  <c r="S36" s="1"/>
  <c r="J76" i="55462"/>
  <c r="AG20" i="11" l="1"/>
  <c r="AU20" s="1"/>
  <c r="AV20" s="1"/>
  <c r="E23" i="25"/>
  <c r="C7" i="55465"/>
  <c r="F7" s="1"/>
  <c r="E24" i="25" l="1"/>
  <c r="J23"/>
  <c r="D33" i="55464"/>
  <c r="D34" s="1"/>
  <c r="C8" i="55465"/>
  <c r="F8" s="1"/>
  <c r="N76" i="55462"/>
  <c r="M76"/>
  <c r="Y82" i="5"/>
  <c r="T85" s="1"/>
  <c r="T86" s="1"/>
  <c r="Y83"/>
  <c r="AG24" i="11"/>
  <c r="AG22"/>
  <c r="AU22" s="1"/>
  <c r="AV22" s="1"/>
  <c r="I7" i="55465"/>
  <c r="L7" s="1"/>
  <c r="O7" s="1"/>
  <c r="R7" s="1"/>
  <c r="U7" s="1"/>
  <c r="X7" s="1"/>
  <c r="D13" i="55464"/>
  <c r="E33"/>
  <c r="AG29" i="11" l="1"/>
  <c r="AU24"/>
  <c r="T88" i="5"/>
  <c r="T89" s="1"/>
  <c r="T76" i="55462"/>
  <c r="AG11" s="1"/>
  <c r="U76"/>
  <c r="AG12" s="1"/>
  <c r="Y7" i="55465"/>
  <c r="AG28" i="11"/>
  <c r="AU28" s="1"/>
  <c r="AV28" s="1"/>
  <c r="E13" i="55464"/>
  <c r="E34"/>
  <c r="I8" i="55465"/>
  <c r="L8" s="1"/>
  <c r="O8" s="1"/>
  <c r="R8" s="1"/>
  <c r="U8" s="1"/>
  <c r="X8" s="1"/>
  <c r="D24" i="25"/>
  <c r="J24" s="1"/>
  <c r="C29" i="55465"/>
  <c r="F29" s="1"/>
  <c r="V30" i="55461"/>
  <c r="AF30" s="1"/>
  <c r="AF31" s="1"/>
  <c r="C28" i="55465"/>
  <c r="F28" s="1"/>
  <c r="AG13" i="55462" l="1"/>
  <c r="F33" i="55464"/>
  <c r="F34" s="1"/>
  <c r="AU29" i="11"/>
  <c r="AV24"/>
  <c r="AV29" s="1"/>
  <c r="Y8" i="55465"/>
  <c r="D76" i="55462"/>
  <c r="I28" i="55465"/>
  <c r="L28" s="1"/>
  <c r="O28" s="1"/>
  <c r="R28" s="1"/>
  <c r="U28" s="1"/>
  <c r="X28" s="1"/>
  <c r="F13" i="55464"/>
  <c r="G33"/>
  <c r="I29" i="55465"/>
  <c r="L29" s="1"/>
  <c r="O29" s="1"/>
  <c r="R29" s="1"/>
  <c r="U29" s="1"/>
  <c r="X29" s="1"/>
  <c r="Y28" l="1"/>
  <c r="E76" i="55462"/>
  <c r="T30" i="55461"/>
  <c r="Y29" i="55465"/>
  <c r="G13" i="55464"/>
  <c r="H33"/>
  <c r="G34"/>
  <c r="AD30" i="55461" l="1"/>
  <c r="AD31" s="1"/>
  <c r="Z30"/>
  <c r="H13" i="55464"/>
  <c r="J33"/>
  <c r="D47" s="1"/>
  <c r="H34"/>
  <c r="J34" l="1"/>
  <c r="E47" s="1"/>
  <c r="E48" s="1"/>
  <c r="D48"/>
  <c r="I33"/>
  <c r="N33" s="1"/>
  <c r="I13"/>
  <c r="J13" l="1"/>
  <c r="N13"/>
  <c r="K33"/>
  <c r="K34" s="1"/>
  <c r="K13"/>
  <c r="I34"/>
  <c r="N34" s="1"/>
  <c r="F20" i="24" l="1"/>
  <c r="G16" i="55461" s="1"/>
  <c r="Y5"/>
  <c r="F27" i="24" l="1"/>
  <c r="U9" i="55461"/>
  <c r="F28" i="24" l="1"/>
  <c r="Q27"/>
  <c r="G18" i="55461"/>
  <c r="G17"/>
  <c r="D18" i="24" l="1"/>
  <c r="M18" s="1"/>
  <c r="D19" l="1"/>
  <c r="D20" s="1"/>
  <c r="E16" i="55461" s="1"/>
  <c r="E17" l="1"/>
  <c r="E18"/>
  <c r="N16"/>
  <c r="D27" i="24"/>
  <c r="O27" s="1"/>
  <c r="X27" s="1"/>
  <c r="M20"/>
  <c r="U8" i="55461"/>
  <c r="U10" s="1"/>
  <c r="M19" i="24"/>
  <c r="N17" i="55461" l="1"/>
  <c r="N18"/>
  <c r="M27" i="24"/>
  <c r="W5" i="55461" s="1"/>
  <c r="U5" s="1"/>
  <c r="D28" i="24"/>
  <c r="M28" s="1"/>
  <c r="H7" i="25"/>
  <c r="I7" s="1"/>
  <c r="U11" i="55461"/>
</calcChain>
</file>

<file path=xl/comments1.xml><?xml version="1.0" encoding="utf-8"?>
<comments xmlns="http://schemas.openxmlformats.org/spreadsheetml/2006/main">
  <authors>
    <author>김정렬</author>
  </authors>
  <commentList>
    <comment ref="A67" authorId="0">
      <text>
        <r>
          <rPr>
            <sz val="9"/>
            <color indexed="81"/>
            <rFont val="돋움"/>
            <family val="3"/>
            <charset val="129"/>
          </rPr>
          <t>구간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조정으로
구간당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건수는</t>
        </r>
        <r>
          <rPr>
            <sz val="9"/>
            <color indexed="81"/>
            <rFont val="Tahoma"/>
            <family val="2"/>
          </rPr>
          <t xml:space="preserve"> '13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이월분과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상이
단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합계는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동일함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<sst xmlns="http://schemas.openxmlformats.org/spreadsheetml/2006/main" count="2659" uniqueCount="740">
  <si>
    <t xml:space="preserve"> </t>
  </si>
  <si>
    <t>소계</t>
  </si>
  <si>
    <t>대규모</t>
  </si>
  <si>
    <t>소규모</t>
  </si>
  <si>
    <t>계</t>
  </si>
  <si>
    <t>서울</t>
  </si>
  <si>
    <t>경인</t>
  </si>
  <si>
    <t>충청</t>
  </si>
  <si>
    <t>월평균</t>
  </si>
  <si>
    <t>총계</t>
  </si>
  <si>
    <t>계</t>
    <phoneticPr fontId="6" type="noConversion"/>
  </si>
  <si>
    <t>서울</t>
    <phoneticPr fontId="5" type="noConversion"/>
  </si>
  <si>
    <t>경인</t>
    <phoneticPr fontId="5" type="noConversion"/>
  </si>
  <si>
    <t>충청</t>
    <phoneticPr fontId="5" type="noConversion"/>
  </si>
  <si>
    <t>계</t>
    <phoneticPr fontId="5" type="noConversion"/>
  </si>
  <si>
    <t>강원</t>
    <phoneticPr fontId="5" type="noConversion"/>
  </si>
  <si>
    <t>진행</t>
  </si>
  <si>
    <t>종료</t>
  </si>
  <si>
    <t>배관길이</t>
  </si>
  <si>
    <t>km</t>
  </si>
  <si>
    <t>구간</t>
  </si>
  <si>
    <t>관리건수</t>
  </si>
  <si>
    <t>건</t>
  </si>
  <si>
    <t xml:space="preserve">       </t>
    <phoneticPr fontId="5" type="noConversion"/>
  </si>
  <si>
    <t>강원</t>
    <phoneticPr fontId="6" type="noConversion"/>
  </si>
  <si>
    <t xml:space="preserve"> </t>
    <phoneticPr fontId="6" type="noConversion"/>
  </si>
  <si>
    <t xml:space="preserve">             </t>
    <phoneticPr fontId="6" type="noConversion"/>
  </si>
  <si>
    <t xml:space="preserve">             .</t>
    <phoneticPr fontId="6" type="noConversion"/>
  </si>
  <si>
    <t>2월</t>
  </si>
  <si>
    <t>3월</t>
  </si>
  <si>
    <t>4월</t>
  </si>
  <si>
    <t>5월</t>
  </si>
  <si>
    <t>6월</t>
  </si>
  <si>
    <t>9월</t>
  </si>
  <si>
    <t>10월</t>
  </si>
  <si>
    <t>11월</t>
  </si>
  <si>
    <t>12월</t>
  </si>
  <si>
    <t>4. 대규모 굴착공사 관리기간별 현황</t>
    <phoneticPr fontId="6" type="noConversion"/>
  </si>
  <si>
    <t>구     분</t>
    <phoneticPr fontId="5" type="noConversion"/>
  </si>
  <si>
    <t>관로검사</t>
    <phoneticPr fontId="5" type="noConversion"/>
  </si>
  <si>
    <t>구   분</t>
  </si>
  <si>
    <t>발   생</t>
  </si>
  <si>
    <t>종   료</t>
  </si>
  <si>
    <t>진  행</t>
  </si>
  <si>
    <t>1구간</t>
  </si>
  <si>
    <t>2구간</t>
  </si>
  <si>
    <t>3구간</t>
  </si>
  <si>
    <t>4구간</t>
  </si>
  <si>
    <t>5구간</t>
  </si>
  <si>
    <t>6구간</t>
  </si>
  <si>
    <t>7구간</t>
  </si>
  <si>
    <t>충청</t>
    <phoneticPr fontId="6" type="noConversion"/>
  </si>
  <si>
    <t>경북</t>
    <phoneticPr fontId="6" type="noConversion"/>
  </si>
  <si>
    <t>경남</t>
    <phoneticPr fontId="6" type="noConversion"/>
  </si>
  <si>
    <t>구  분</t>
  </si>
  <si>
    <t>검산</t>
    <phoneticPr fontId="6" type="noConversion"/>
  </si>
  <si>
    <t>[상반기]</t>
    <phoneticPr fontId="6" type="noConversion"/>
  </si>
  <si>
    <t>[하반기]</t>
    <phoneticPr fontId="6" type="noConversion"/>
  </si>
  <si>
    <t>2.나.유형</t>
    <phoneticPr fontId="6" type="noConversion"/>
  </si>
  <si>
    <t>(단위 : 건)</t>
    <phoneticPr fontId="12" type="noConversion"/>
  </si>
  <si>
    <t>구 분</t>
    <phoneticPr fontId="12" type="noConversion"/>
  </si>
  <si>
    <t>3년미만</t>
    <phoneticPr fontId="12" type="noConversion"/>
  </si>
  <si>
    <t>3년초과</t>
    <phoneticPr fontId="12" type="noConversion"/>
  </si>
  <si>
    <t>진행</t>
    <phoneticPr fontId="12" type="noConversion"/>
  </si>
  <si>
    <t>대규모 굴착공사 진행건수와 대규모 굴착공사 관리기간별 진행건수와의 검산</t>
    <phoneticPr fontId="6" type="noConversion"/>
  </si>
  <si>
    <t>■ 지사 합계</t>
    <phoneticPr fontId="6" type="noConversion"/>
  </si>
  <si>
    <t>1월</t>
  </si>
  <si>
    <t>발생</t>
    <phoneticPr fontId="41" type="noConversion"/>
  </si>
  <si>
    <t>종료</t>
    <phoneticPr fontId="41" type="noConversion"/>
  </si>
  <si>
    <t>진행</t>
    <phoneticPr fontId="41" type="noConversion"/>
  </si>
  <si>
    <t>월
평균</t>
    <phoneticPr fontId="41" type="noConversion"/>
  </si>
  <si>
    <t>강원</t>
  </si>
  <si>
    <t>서해</t>
  </si>
  <si>
    <t>호남</t>
  </si>
  <si>
    <t>경북</t>
  </si>
  <si>
    <t>경남</t>
  </si>
  <si>
    <t>평균</t>
    <phoneticPr fontId="6" type="noConversion"/>
  </si>
  <si>
    <t>전북</t>
  </si>
  <si>
    <t>전북</t>
    <phoneticPr fontId="5" type="noConversion"/>
  </si>
  <si>
    <t>전남</t>
  </si>
  <si>
    <t>전 북</t>
  </si>
  <si>
    <t>전 남</t>
  </si>
  <si>
    <t>경기2구간</t>
  </si>
  <si>
    <t>경기3구간</t>
  </si>
  <si>
    <t>경기4구간</t>
  </si>
  <si>
    <t>경기5구간</t>
  </si>
  <si>
    <t>경기6구간</t>
  </si>
  <si>
    <t>경기7구간</t>
  </si>
  <si>
    <t>경기8구간</t>
  </si>
  <si>
    <t>인천3구간</t>
  </si>
  <si>
    <t>경인</t>
    <phoneticPr fontId="38" type="noConversion"/>
  </si>
  <si>
    <t>1구간</t>
    <phoneticPr fontId="38" type="noConversion"/>
  </si>
  <si>
    <t>8구간</t>
  </si>
  <si>
    <t>강원</t>
    <phoneticPr fontId="38" type="noConversion"/>
  </si>
  <si>
    <t>경기7구간</t>
    <phoneticPr fontId="38" type="noConversion"/>
  </si>
  <si>
    <t>경기1구간</t>
    <phoneticPr fontId="38" type="noConversion"/>
  </si>
  <si>
    <t>인천1구간</t>
    <phoneticPr fontId="38" type="noConversion"/>
  </si>
  <si>
    <t>인천2구간</t>
    <phoneticPr fontId="38" type="noConversion"/>
  </si>
  <si>
    <t>2012.2.1</t>
    <phoneticPr fontId="38" type="noConversion"/>
  </si>
  <si>
    <t>2012.4.1</t>
    <phoneticPr fontId="38" type="noConversion"/>
  </si>
  <si>
    <t>경기6구간</t>
    <phoneticPr fontId="38" type="noConversion"/>
  </si>
  <si>
    <t>대규모</t>
    <phoneticPr fontId="5" type="noConversion"/>
  </si>
  <si>
    <t>소규모</t>
    <phoneticPr fontId="5" type="noConversion"/>
  </si>
  <si>
    <t>증가</t>
    <phoneticPr fontId="5" type="noConversion"/>
  </si>
  <si>
    <t>종료</t>
    <phoneticPr fontId="5" type="noConversion"/>
  </si>
  <si>
    <t>점유율</t>
    <phoneticPr fontId="5" type="noConversion"/>
  </si>
  <si>
    <t>'11년
이월</t>
    <phoneticPr fontId="41" type="noConversion"/>
  </si>
  <si>
    <t>구     분</t>
    <phoneticPr fontId="38" type="noConversion"/>
  </si>
  <si>
    <t>서울</t>
    <phoneticPr fontId="38" type="noConversion"/>
  </si>
  <si>
    <t>합계</t>
    <phoneticPr fontId="38" type="noConversion"/>
  </si>
  <si>
    <t>2011년</t>
    <phoneticPr fontId="38" type="noConversion"/>
  </si>
  <si>
    <t>상반기</t>
    <phoneticPr fontId="38" type="noConversion"/>
  </si>
  <si>
    <t>하반기</t>
    <phoneticPr fontId="38" type="noConversion"/>
  </si>
  <si>
    <t>2012년</t>
  </si>
  <si>
    <t>2009년</t>
  </si>
  <si>
    <t>2010년</t>
  </si>
  <si>
    <t>소계</t>
    <phoneticPr fontId="38" type="noConversion"/>
  </si>
  <si>
    <t>구분</t>
    <phoneticPr fontId="38" type="noConversion"/>
  </si>
  <si>
    <t>2008년</t>
  </si>
  <si>
    <t>상수</t>
  </si>
  <si>
    <t>기타</t>
  </si>
  <si>
    <t>(단위 : 건)</t>
  </si>
  <si>
    <t>구분</t>
  </si>
  <si>
    <t>도로</t>
  </si>
  <si>
    <t>하수</t>
  </si>
  <si>
    <t>철도</t>
  </si>
  <si>
    <t>압력</t>
  </si>
  <si>
    <t>전력</t>
  </si>
  <si>
    <t>통신</t>
  </si>
  <si>
    <t>건축</t>
  </si>
  <si>
    <t>하천</t>
  </si>
  <si>
    <t>구  분</t>
    <phoneticPr fontId="6" type="noConversion"/>
  </si>
  <si>
    <t>소규모</t>
    <phoneticPr fontId="6" type="noConversion"/>
  </si>
  <si>
    <t>배관연장(km)</t>
    <phoneticPr fontId="5" type="noConversion"/>
  </si>
  <si>
    <t>관로검사 구간수</t>
    <phoneticPr fontId="5" type="noConversion"/>
  </si>
  <si>
    <t>(단위 : 건)</t>
    <phoneticPr fontId="5" type="noConversion"/>
  </si>
  <si>
    <t>구   분</t>
    <phoneticPr fontId="6" type="noConversion"/>
  </si>
  <si>
    <t>검산</t>
    <phoneticPr fontId="6" type="noConversion"/>
  </si>
  <si>
    <t>강원</t>
    <phoneticPr fontId="5" type="noConversion"/>
  </si>
  <si>
    <t>전북</t>
    <phoneticPr fontId="5" type="noConversion"/>
  </si>
  <si>
    <t>구    분</t>
    <phoneticPr fontId="6" type="noConversion"/>
  </si>
  <si>
    <t>충 청</t>
    <phoneticPr fontId="6" type="noConversion"/>
  </si>
  <si>
    <t>계</t>
    <phoneticPr fontId="6" type="noConversion"/>
  </si>
  <si>
    <t>구     분</t>
    <phoneticPr fontId="6" type="noConversion"/>
  </si>
  <si>
    <t>서 울</t>
  </si>
  <si>
    <t>증감</t>
    <phoneticPr fontId="6" type="noConversion"/>
  </si>
  <si>
    <t>구분</t>
    <phoneticPr fontId="6" type="noConversion"/>
  </si>
  <si>
    <t>서울</t>
    <phoneticPr fontId="6" type="noConversion"/>
  </si>
  <si>
    <t>강원</t>
    <phoneticPr fontId="6" type="noConversion"/>
  </si>
  <si>
    <t>계</t>
    <phoneticPr fontId="6" type="noConversion"/>
  </si>
  <si>
    <t>대규모</t>
    <phoneticPr fontId="6" type="noConversion"/>
  </si>
  <si>
    <t>이월</t>
    <phoneticPr fontId="6" type="noConversion"/>
  </si>
  <si>
    <t>3.발생=유형</t>
    <phoneticPr fontId="6" type="noConversion"/>
  </si>
  <si>
    <t>검산</t>
    <phoneticPr fontId="6" type="noConversion"/>
  </si>
  <si>
    <t>경북</t>
    <phoneticPr fontId="6" type="noConversion"/>
  </si>
  <si>
    <t>경남</t>
    <phoneticPr fontId="6" type="noConversion"/>
  </si>
  <si>
    <t>7월</t>
  </si>
  <si>
    <t>8월</t>
  </si>
  <si>
    <t>도로</t>
    <phoneticPr fontId="6" type="noConversion"/>
  </si>
  <si>
    <t>하수</t>
    <phoneticPr fontId="6" type="noConversion"/>
  </si>
  <si>
    <t>상수</t>
    <phoneticPr fontId="6" type="noConversion"/>
  </si>
  <si>
    <t>철도</t>
    <phoneticPr fontId="6" type="noConversion"/>
  </si>
  <si>
    <t>압력</t>
    <phoneticPr fontId="6" type="noConversion"/>
  </si>
  <si>
    <t>전력</t>
    <phoneticPr fontId="6" type="noConversion"/>
  </si>
  <si>
    <t>통신</t>
    <phoneticPr fontId="6" type="noConversion"/>
  </si>
  <si>
    <t>건축</t>
    <phoneticPr fontId="6" type="noConversion"/>
  </si>
  <si>
    <t>하천</t>
    <phoneticPr fontId="6" type="noConversion"/>
  </si>
  <si>
    <t>기타</t>
    <phoneticPr fontId="6" type="noConversion"/>
  </si>
  <si>
    <t>도로</t>
    <phoneticPr fontId="6" type="noConversion"/>
  </si>
  <si>
    <t>하수</t>
    <phoneticPr fontId="6" type="noConversion"/>
  </si>
  <si>
    <t>상수</t>
    <phoneticPr fontId="6" type="noConversion"/>
  </si>
  <si>
    <t>철도</t>
    <phoneticPr fontId="6" type="noConversion"/>
  </si>
  <si>
    <t>소계</t>
    <phoneticPr fontId="6" type="noConversion"/>
  </si>
  <si>
    <t>1월</t>
    <phoneticPr fontId="6" type="noConversion"/>
  </si>
  <si>
    <t>7월</t>
    <phoneticPr fontId="6" type="noConversion"/>
  </si>
  <si>
    <t>도  로</t>
  </si>
  <si>
    <t>8월</t>
    <phoneticPr fontId="6" type="noConversion"/>
  </si>
  <si>
    <t>하  수</t>
  </si>
  <si>
    <t>상  수</t>
  </si>
  <si>
    <t>철  도</t>
    <phoneticPr fontId="6" type="noConversion"/>
  </si>
  <si>
    <t>압  력</t>
    <phoneticPr fontId="6" type="noConversion"/>
  </si>
  <si>
    <t>전  력</t>
    <phoneticPr fontId="6" type="noConversion"/>
  </si>
  <si>
    <t>통  신</t>
    <phoneticPr fontId="6" type="noConversion"/>
  </si>
  <si>
    <t>건  축</t>
  </si>
  <si>
    <t>하  천</t>
  </si>
  <si>
    <t>기  타</t>
  </si>
  <si>
    <t>계</t>
    <phoneticPr fontId="6" type="noConversion"/>
  </si>
  <si>
    <t>■ 서울지사</t>
    <phoneticPr fontId="6" type="noConversion"/>
  </si>
  <si>
    <t>압력</t>
    <phoneticPr fontId="6" type="noConversion"/>
  </si>
  <si>
    <t>전력</t>
    <phoneticPr fontId="6" type="noConversion"/>
  </si>
  <si>
    <t>통신</t>
    <phoneticPr fontId="6" type="noConversion"/>
  </si>
  <si>
    <t>건축</t>
    <phoneticPr fontId="6" type="noConversion"/>
  </si>
  <si>
    <t>하천</t>
    <phoneticPr fontId="6" type="noConversion"/>
  </si>
  <si>
    <t>기타</t>
    <phoneticPr fontId="6" type="noConversion"/>
  </si>
  <si>
    <t>대규모</t>
    <phoneticPr fontId="6" type="noConversion"/>
  </si>
  <si>
    <t>1월</t>
    <phoneticPr fontId="6" type="noConversion"/>
  </si>
  <si>
    <t>7월</t>
    <phoneticPr fontId="6" type="noConversion"/>
  </si>
  <si>
    <t>8월</t>
    <phoneticPr fontId="6" type="noConversion"/>
  </si>
  <si>
    <t>소규모</t>
    <phoneticPr fontId="6" type="noConversion"/>
  </si>
  <si>
    <t>■ 강원지사</t>
    <phoneticPr fontId="6" type="noConversion"/>
  </si>
  <si>
    <t>■ 강원지사</t>
    <phoneticPr fontId="6" type="noConversion"/>
  </si>
  <si>
    <t>■ 충청지사</t>
    <phoneticPr fontId="6" type="noConversion"/>
  </si>
  <si>
    <t>■ 충청지사</t>
    <phoneticPr fontId="6" type="noConversion"/>
  </si>
  <si>
    <t>■ 전북지사</t>
    <phoneticPr fontId="6" type="noConversion"/>
  </si>
  <si>
    <t>6개월이내</t>
    <phoneticPr fontId="12" type="noConversion"/>
  </si>
  <si>
    <t>1년이내</t>
    <phoneticPr fontId="12" type="noConversion"/>
  </si>
  <si>
    <t>2년이내</t>
    <phoneticPr fontId="12" type="noConversion"/>
  </si>
  <si>
    <t>3년이내</t>
    <phoneticPr fontId="12" type="noConversion"/>
  </si>
  <si>
    <t>6개월미만</t>
    <phoneticPr fontId="12" type="noConversion"/>
  </si>
  <si>
    <t>1년미만</t>
    <phoneticPr fontId="12" type="noConversion"/>
  </si>
  <si>
    <t>2년미만</t>
    <phoneticPr fontId="12" type="noConversion"/>
  </si>
  <si>
    <t>종료</t>
    <phoneticPr fontId="12" type="noConversion"/>
  </si>
  <si>
    <t>증감</t>
    <phoneticPr fontId="5" type="noConversion"/>
  </si>
  <si>
    <t>건</t>
    <phoneticPr fontId="5" type="noConversion"/>
  </si>
  <si>
    <t>철  도</t>
  </si>
  <si>
    <t>전  력</t>
  </si>
  <si>
    <t>도로</t>
    <phoneticPr fontId="6" type="noConversion"/>
  </si>
  <si>
    <t>하수</t>
    <phoneticPr fontId="6" type="noConversion"/>
  </si>
  <si>
    <t>상수</t>
    <phoneticPr fontId="6" type="noConversion"/>
  </si>
  <si>
    <t>철도</t>
    <phoneticPr fontId="6" type="noConversion"/>
  </si>
  <si>
    <t>압력</t>
    <phoneticPr fontId="6" type="noConversion"/>
  </si>
  <si>
    <t>전력</t>
    <phoneticPr fontId="6" type="noConversion"/>
  </si>
  <si>
    <t>통신</t>
    <phoneticPr fontId="6" type="noConversion"/>
  </si>
  <si>
    <t>건축</t>
    <phoneticPr fontId="6" type="noConversion"/>
  </si>
  <si>
    <t>하천</t>
    <phoneticPr fontId="6" type="noConversion"/>
  </si>
  <si>
    <t>기타</t>
    <phoneticPr fontId="6" type="noConversion"/>
  </si>
  <si>
    <t>도로</t>
    <phoneticPr fontId="6" type="noConversion"/>
  </si>
  <si>
    <t>하수</t>
    <phoneticPr fontId="6" type="noConversion"/>
  </si>
  <si>
    <t>상수</t>
    <phoneticPr fontId="6" type="noConversion"/>
  </si>
  <si>
    <t>철도</t>
    <phoneticPr fontId="6" type="noConversion"/>
  </si>
  <si>
    <t>압력</t>
    <phoneticPr fontId="6" type="noConversion"/>
  </si>
  <si>
    <t>전력</t>
    <phoneticPr fontId="6" type="noConversion"/>
  </si>
  <si>
    <t>통신</t>
    <phoneticPr fontId="6" type="noConversion"/>
  </si>
  <si>
    <t>건축</t>
    <phoneticPr fontId="6" type="noConversion"/>
  </si>
  <si>
    <t>하천</t>
    <phoneticPr fontId="6" type="noConversion"/>
  </si>
  <si>
    <t>기타</t>
    <phoneticPr fontId="6" type="noConversion"/>
  </si>
  <si>
    <t>대규모</t>
    <phoneticPr fontId="6" type="noConversion"/>
  </si>
  <si>
    <t>1월</t>
    <phoneticPr fontId="6" type="noConversion"/>
  </si>
  <si>
    <t>7월</t>
    <phoneticPr fontId="6" type="noConversion"/>
  </si>
  <si>
    <t>8월</t>
    <phoneticPr fontId="6" type="noConversion"/>
  </si>
  <si>
    <t>도로</t>
    <phoneticPr fontId="6" type="noConversion"/>
  </si>
  <si>
    <t>하수</t>
    <phoneticPr fontId="6" type="noConversion"/>
  </si>
  <si>
    <t>상수</t>
    <phoneticPr fontId="6" type="noConversion"/>
  </si>
  <si>
    <t>철도</t>
    <phoneticPr fontId="6" type="noConversion"/>
  </si>
  <si>
    <t>압력</t>
    <phoneticPr fontId="6" type="noConversion"/>
  </si>
  <si>
    <t>전력</t>
    <phoneticPr fontId="6" type="noConversion"/>
  </si>
  <si>
    <t>통신</t>
    <phoneticPr fontId="6" type="noConversion"/>
  </si>
  <si>
    <t>건축</t>
    <phoneticPr fontId="6" type="noConversion"/>
  </si>
  <si>
    <t>하천</t>
    <phoneticPr fontId="6" type="noConversion"/>
  </si>
  <si>
    <t>기타</t>
    <phoneticPr fontId="6" type="noConversion"/>
  </si>
  <si>
    <t>[총괄표]</t>
    <phoneticPr fontId="5" type="noConversion"/>
  </si>
  <si>
    <t>(단위 : 건)</t>
    <phoneticPr fontId="12" type="noConversion"/>
  </si>
  <si>
    <t>6개월이내</t>
    <phoneticPr fontId="12" type="noConversion"/>
  </si>
  <si>
    <t>1년이내</t>
    <phoneticPr fontId="12" type="noConversion"/>
  </si>
  <si>
    <t>2년이내</t>
    <phoneticPr fontId="12" type="noConversion"/>
  </si>
  <si>
    <t>3년이내</t>
    <phoneticPr fontId="12" type="noConversion"/>
  </si>
  <si>
    <t>구 분</t>
    <phoneticPr fontId="12" type="noConversion"/>
  </si>
  <si>
    <t>6개월미만</t>
    <phoneticPr fontId="12" type="noConversion"/>
  </si>
  <si>
    <t>1년미만</t>
    <phoneticPr fontId="12" type="noConversion"/>
  </si>
  <si>
    <t>종료</t>
    <phoneticPr fontId="12" type="noConversion"/>
  </si>
  <si>
    <t>진행</t>
    <phoneticPr fontId="12" type="noConversion"/>
  </si>
  <si>
    <t>서 울</t>
    <phoneticPr fontId="5" type="noConversion"/>
  </si>
  <si>
    <t>강 원</t>
    <phoneticPr fontId="5" type="noConversion"/>
  </si>
  <si>
    <t>충 청</t>
    <phoneticPr fontId="5" type="noConversion"/>
  </si>
  <si>
    <t>분포율(%)</t>
    <phoneticPr fontId="5" type="noConversion"/>
  </si>
  <si>
    <t>[상반기]</t>
    <phoneticPr fontId="5" type="noConversion"/>
  </si>
  <si>
    <t>진행</t>
    <phoneticPr fontId="12" type="noConversion"/>
  </si>
  <si>
    <t>[하반기]</t>
    <phoneticPr fontId="5" type="noConversion"/>
  </si>
  <si>
    <t xml:space="preserve">     </t>
    <phoneticPr fontId="5" type="noConversion"/>
  </si>
  <si>
    <t>가. 진행현황</t>
    <phoneticPr fontId="6" type="noConversion"/>
  </si>
  <si>
    <t>대규모 굴착공사 관리기간별 종료건수와 3.종료건수와의 검산</t>
    <phoneticPr fontId="6" type="noConversion"/>
  </si>
  <si>
    <t>구    분</t>
    <phoneticPr fontId="6" type="noConversion"/>
  </si>
  <si>
    <t>상반기</t>
    <phoneticPr fontId="6" type="noConversion"/>
  </si>
  <si>
    <t>점유율</t>
    <phoneticPr fontId="38" type="noConversion"/>
  </si>
  <si>
    <t>1월</t>
    <phoneticPr fontId="38" type="noConversion"/>
  </si>
  <si>
    <t>상반기</t>
    <phoneticPr fontId="5" type="noConversion"/>
  </si>
  <si>
    <t>대비</t>
    <phoneticPr fontId="5" type="noConversion"/>
  </si>
  <si>
    <t>합계</t>
    <phoneticPr fontId="5" type="noConversion"/>
  </si>
  <si>
    <t>관로검사 구간</t>
  </si>
  <si>
    <t>※ 산출기준</t>
    <phoneticPr fontId="6" type="noConversion"/>
  </si>
  <si>
    <t xml:space="preserve">     2) 관로검사 인원 : 5명/구간</t>
    <phoneticPr fontId="5" type="noConversion"/>
  </si>
  <si>
    <t>발생</t>
    <phoneticPr fontId="5" type="noConversion"/>
  </si>
  <si>
    <t>총관리
건수</t>
    <phoneticPr fontId="5" type="noConversion"/>
  </si>
  <si>
    <t>종료</t>
    <phoneticPr fontId="5" type="noConversion"/>
  </si>
  <si>
    <t>6월말</t>
    <phoneticPr fontId="5" type="noConversion"/>
  </si>
  <si>
    <t>진행</t>
    <phoneticPr fontId="5" type="noConversion"/>
  </si>
  <si>
    <t>합계</t>
    <phoneticPr fontId="5" type="noConversion"/>
  </si>
  <si>
    <t>대규모</t>
    <phoneticPr fontId="5" type="noConversion"/>
  </si>
  <si>
    <t>소규모</t>
    <phoneticPr fontId="5" type="noConversion"/>
  </si>
  <si>
    <t xml:space="preserve">         </t>
    <phoneticPr fontId="5" type="noConversion"/>
  </si>
  <si>
    <t>점유율</t>
    <phoneticPr fontId="5" type="noConversion"/>
  </si>
  <si>
    <t>건수</t>
    <phoneticPr fontId="5" type="noConversion"/>
  </si>
  <si>
    <t>총건수</t>
    <phoneticPr fontId="5" type="noConversion"/>
  </si>
  <si>
    <t>도로</t>
    <phoneticPr fontId="5" type="noConversion"/>
  </si>
  <si>
    <t>하수</t>
    <phoneticPr fontId="5" type="noConversion"/>
  </si>
  <si>
    <t>상수</t>
    <phoneticPr fontId="5" type="noConversion"/>
  </si>
  <si>
    <t>(단위:건)</t>
    <phoneticPr fontId="5" type="noConversion"/>
  </si>
  <si>
    <t>계</t>
    <phoneticPr fontId="5" type="noConversion"/>
  </si>
  <si>
    <t>구분</t>
    <phoneticPr fontId="5" type="noConversion"/>
  </si>
  <si>
    <t>서울</t>
    <phoneticPr fontId="5" type="noConversion"/>
  </si>
  <si>
    <t>대규모</t>
    <phoneticPr fontId="5" type="noConversion"/>
  </si>
  <si>
    <t>소규모</t>
    <phoneticPr fontId="5" type="noConversion"/>
  </si>
  <si>
    <t>소계</t>
    <phoneticPr fontId="5" type="noConversion"/>
  </si>
  <si>
    <t>소계</t>
    <phoneticPr fontId="5" type="noConversion"/>
  </si>
  <si>
    <t>합   계</t>
    <phoneticPr fontId="5" type="noConversion"/>
  </si>
  <si>
    <t>경기</t>
    <phoneticPr fontId="5" type="noConversion"/>
  </si>
  <si>
    <t>광주
전남</t>
    <phoneticPr fontId="5" type="noConversion"/>
  </si>
  <si>
    <t>대구
경북</t>
    <phoneticPr fontId="5" type="noConversion"/>
  </si>
  <si>
    <t>광주전남</t>
  </si>
  <si>
    <t>대구경북</t>
  </si>
  <si>
    <t>대구경북</t>
    <phoneticPr fontId="5" type="noConversion"/>
  </si>
  <si>
    <t>부산경남</t>
  </si>
  <si>
    <t>부산경남</t>
    <phoneticPr fontId="5" type="noConversion"/>
  </si>
  <si>
    <t>경기</t>
    <phoneticPr fontId="6" type="noConversion"/>
  </si>
  <si>
    <t>광주전남</t>
    <phoneticPr fontId="6" type="noConversion"/>
  </si>
  <si>
    <t>대구경북</t>
    <phoneticPr fontId="6" type="noConversion"/>
  </si>
  <si>
    <t>부산경남</t>
    <phoneticPr fontId="6" type="noConversion"/>
  </si>
  <si>
    <t>■ 인천지사</t>
    <phoneticPr fontId="6" type="noConversion"/>
  </si>
  <si>
    <t>■ 광주전남지사</t>
    <phoneticPr fontId="6" type="noConversion"/>
  </si>
  <si>
    <t>■ 대구경북지사</t>
    <phoneticPr fontId="6" type="noConversion"/>
  </si>
  <si>
    <t>■ 부산경남지사</t>
    <phoneticPr fontId="6" type="noConversion"/>
  </si>
  <si>
    <t>인 천</t>
  </si>
  <si>
    <t>인 천</t>
    <phoneticPr fontId="5" type="noConversion"/>
  </si>
  <si>
    <t>경 기</t>
  </si>
  <si>
    <t>경 기</t>
    <phoneticPr fontId="5" type="noConversion"/>
  </si>
  <si>
    <t>광주전남</t>
    <phoneticPr fontId="5" type="noConversion"/>
  </si>
  <si>
    <t>강 원</t>
  </si>
  <si>
    <t>충 청</t>
  </si>
  <si>
    <t>경 기</t>
    <phoneticPr fontId="6" type="noConversion"/>
  </si>
  <si>
    <t>인 천</t>
    <phoneticPr fontId="6" type="noConversion"/>
  </si>
  <si>
    <t>'14년</t>
    <phoneticPr fontId="6" type="noConversion"/>
  </si>
  <si>
    <t>ok</t>
    <phoneticPr fontId="6" type="noConversion"/>
  </si>
  <si>
    <t>2013년</t>
    <phoneticPr fontId="5" type="noConversion"/>
  </si>
  <si>
    <t>인천</t>
    <phoneticPr fontId="6" type="noConversion"/>
  </si>
  <si>
    <t>'13년</t>
    <phoneticPr fontId="6" type="noConversion"/>
  </si>
  <si>
    <t>■ 경기지사</t>
    <phoneticPr fontId="6" type="noConversion"/>
  </si>
  <si>
    <t>ok</t>
    <phoneticPr fontId="6" type="noConversion"/>
  </si>
  <si>
    <t>인천</t>
    <phoneticPr fontId="6" type="noConversion"/>
  </si>
  <si>
    <t>경기</t>
    <phoneticPr fontId="6" type="noConversion"/>
  </si>
  <si>
    <t>인천</t>
    <phoneticPr fontId="5" type="noConversion"/>
  </si>
  <si>
    <t>경기</t>
    <phoneticPr fontId="5" type="noConversion"/>
  </si>
  <si>
    <t>소계</t>
    <phoneticPr fontId="5" type="noConversion"/>
  </si>
  <si>
    <t>3년이상</t>
    <phoneticPr fontId="12" type="noConversion"/>
  </si>
  <si>
    <t>1구간</t>
    <phoneticPr fontId="5" type="noConversion"/>
  </si>
  <si>
    <t>2구간</t>
    <phoneticPr fontId="5" type="noConversion"/>
  </si>
  <si>
    <t>3구간</t>
    <phoneticPr fontId="5" type="noConversion"/>
  </si>
  <si>
    <t>7구간</t>
    <phoneticPr fontId="5" type="noConversion"/>
  </si>
  <si>
    <t>8구간</t>
    <phoneticPr fontId="5" type="noConversion"/>
  </si>
  <si>
    <t>검산</t>
    <phoneticPr fontId="6" type="noConversion"/>
  </si>
  <si>
    <t>9구간</t>
    <phoneticPr fontId="5" type="noConversion"/>
  </si>
  <si>
    <t>5.진행공사</t>
    <phoneticPr fontId="6" type="noConversion"/>
  </si>
  <si>
    <t>인천</t>
    <phoneticPr fontId="5" type="noConversion"/>
  </si>
  <si>
    <t>경기</t>
    <phoneticPr fontId="5" type="noConversion"/>
  </si>
  <si>
    <t>[첨부]</t>
    <phoneticPr fontId="5" type="noConversion"/>
  </si>
  <si>
    <t xml:space="preserve">    장기 굴착공사로 철저한 지속관리가 필요함</t>
    <phoneticPr fontId="5" type="noConversion"/>
  </si>
  <si>
    <t>부산
경남</t>
    <phoneticPr fontId="5" type="noConversion"/>
  </si>
  <si>
    <t xml:space="preserve">    </t>
    <phoneticPr fontId="38" type="noConversion"/>
  </si>
  <si>
    <t>대</t>
    <phoneticPr fontId="6" type="noConversion"/>
  </si>
  <si>
    <t>압  력</t>
    <phoneticPr fontId="6" type="noConversion"/>
  </si>
  <si>
    <t>통  신</t>
    <phoneticPr fontId="6" type="noConversion"/>
  </si>
  <si>
    <t>서 울</t>
    <phoneticPr fontId="6" type="noConversion"/>
  </si>
  <si>
    <t>인 천</t>
    <phoneticPr fontId="6" type="noConversion"/>
  </si>
  <si>
    <t>경 기</t>
    <phoneticPr fontId="6" type="noConversion"/>
  </si>
  <si>
    <t>강 원</t>
    <phoneticPr fontId="6" type="noConversion"/>
  </si>
  <si>
    <t>충 청</t>
    <phoneticPr fontId="6" type="noConversion"/>
  </si>
  <si>
    <t>전 북</t>
    <phoneticPr fontId="6" type="noConversion"/>
  </si>
  <si>
    <t>광주전남</t>
    <phoneticPr fontId="6" type="noConversion"/>
  </si>
  <si>
    <t>대구경북</t>
    <phoneticPr fontId="6" type="noConversion"/>
  </si>
  <si>
    <t>부산경남</t>
    <phoneticPr fontId="6" type="noConversion"/>
  </si>
  <si>
    <t>구    분</t>
    <phoneticPr fontId="6" type="noConversion"/>
  </si>
  <si>
    <t>대규모</t>
    <phoneticPr fontId="6" type="noConversion"/>
  </si>
  <si>
    <t>인천</t>
    <phoneticPr fontId="38" type="noConversion"/>
  </si>
  <si>
    <t>경기</t>
    <phoneticPr fontId="38" type="noConversion"/>
  </si>
  <si>
    <t>소계</t>
    <phoneticPr fontId="6" type="noConversion"/>
  </si>
  <si>
    <t>부산경남</t>
    <phoneticPr fontId="6" type="noConversion"/>
  </si>
  <si>
    <t>서 울</t>
    <phoneticPr fontId="6" type="noConversion"/>
  </si>
  <si>
    <t>인 천</t>
    <phoneticPr fontId="6" type="noConversion"/>
  </si>
  <si>
    <t>경 기</t>
    <phoneticPr fontId="6" type="noConversion"/>
  </si>
  <si>
    <t>강 원</t>
    <phoneticPr fontId="6" type="noConversion"/>
  </si>
  <si>
    <t>충 청</t>
    <phoneticPr fontId="6" type="noConversion"/>
  </si>
  <si>
    <t>가. 발생 현황</t>
    <phoneticPr fontId="6" type="noConversion"/>
  </si>
  <si>
    <t>경 북</t>
    <phoneticPr fontId="6" type="noConversion"/>
  </si>
  <si>
    <t>경 남</t>
    <phoneticPr fontId="6" type="noConversion"/>
  </si>
  <si>
    <t>대</t>
    <phoneticPr fontId="6" type="noConversion"/>
  </si>
  <si>
    <t>소</t>
    <phoneticPr fontId="6" type="noConversion"/>
  </si>
  <si>
    <t>압  력</t>
    <phoneticPr fontId="6" type="noConversion"/>
  </si>
  <si>
    <t>통  신</t>
    <phoneticPr fontId="6" type="noConversion"/>
  </si>
  <si>
    <t>경 인</t>
    <phoneticPr fontId="6" type="noConversion"/>
  </si>
  <si>
    <t>상반기 발생</t>
    <phoneticPr fontId="6" type="noConversion"/>
  </si>
  <si>
    <t>상반기발생 누계</t>
    <phoneticPr fontId="6" type="noConversion"/>
  </si>
  <si>
    <t>상반기종료 누계</t>
    <phoneticPr fontId="6" type="noConversion"/>
  </si>
  <si>
    <t>상반기 이월</t>
    <phoneticPr fontId="6" type="noConversion"/>
  </si>
  <si>
    <t xml:space="preserve">     </t>
    <phoneticPr fontId="6" type="noConversion"/>
  </si>
  <si>
    <t>하반기발생 누계</t>
    <phoneticPr fontId="6" type="noConversion"/>
  </si>
  <si>
    <t>하반기종료 누계</t>
    <phoneticPr fontId="6" type="noConversion"/>
  </si>
  <si>
    <t>진행중 굴착공사</t>
    <phoneticPr fontId="6" type="noConversion"/>
  </si>
  <si>
    <t>검 산</t>
    <phoneticPr fontId="6" type="noConversion"/>
  </si>
  <si>
    <t>검산</t>
    <phoneticPr fontId="12" type="noConversion"/>
  </si>
  <si>
    <t>5.진행유형</t>
    <phoneticPr fontId="12" type="noConversion"/>
  </si>
  <si>
    <t>3.종료현황</t>
    <phoneticPr fontId="12" type="noConversion"/>
  </si>
  <si>
    <t>전북</t>
    <phoneticPr fontId="6" type="noConversion"/>
  </si>
  <si>
    <t>2월</t>
    <phoneticPr fontId="6" type="noConversion"/>
  </si>
  <si>
    <t>광주전남</t>
    <phoneticPr fontId="6" type="noConversion"/>
  </si>
  <si>
    <t>대구경북</t>
    <phoneticPr fontId="6" type="noConversion"/>
  </si>
  <si>
    <t>부산경남</t>
    <phoneticPr fontId="6" type="noConversion"/>
  </si>
  <si>
    <t>부산경남</t>
    <phoneticPr fontId="5" type="noConversion"/>
  </si>
  <si>
    <r>
      <t>2월</t>
    </r>
    <r>
      <rPr>
        <b/>
        <sz val="12"/>
        <rFont val="돋움"/>
        <family val="3"/>
        <charset val="129"/>
      </rPr>
      <t/>
    </r>
  </si>
  <si>
    <r>
      <t>3월</t>
    </r>
    <r>
      <rPr>
        <b/>
        <sz val="12"/>
        <rFont val="돋움"/>
        <family val="3"/>
        <charset val="129"/>
      </rPr>
      <t/>
    </r>
  </si>
  <si>
    <r>
      <t>4월</t>
    </r>
    <r>
      <rPr>
        <b/>
        <sz val="12"/>
        <rFont val="돋움"/>
        <family val="3"/>
        <charset val="129"/>
      </rPr>
      <t/>
    </r>
  </si>
  <si>
    <r>
      <t>5월</t>
    </r>
    <r>
      <rPr>
        <b/>
        <sz val="12"/>
        <rFont val="돋움"/>
        <family val="3"/>
        <charset val="129"/>
      </rPr>
      <t/>
    </r>
  </si>
  <si>
    <r>
      <t>6월</t>
    </r>
    <r>
      <rPr>
        <b/>
        <sz val="12"/>
        <rFont val="돋움"/>
        <family val="3"/>
        <charset val="129"/>
      </rPr>
      <t/>
    </r>
  </si>
  <si>
    <t>5.진행공사</t>
  </si>
  <si>
    <t>검산</t>
  </si>
  <si>
    <t>지사 구간별 굴착공사 관리현황</t>
    <phoneticPr fontId="5" type="noConversion"/>
  </si>
  <si>
    <t>6구간</t>
    <phoneticPr fontId="5" type="noConversion"/>
  </si>
  <si>
    <t>광주전남</t>
    <phoneticPr fontId="6" type="noConversion"/>
  </si>
  <si>
    <t>광주전남</t>
    <phoneticPr fontId="38" type="noConversion"/>
  </si>
  <si>
    <t>대구경북</t>
    <phoneticPr fontId="6" type="noConversion"/>
  </si>
  <si>
    <t>부산경남</t>
    <phoneticPr fontId="6" type="noConversion"/>
  </si>
  <si>
    <t>인천</t>
    <phoneticPr fontId="6" type="noConversion"/>
  </si>
  <si>
    <t>경기</t>
    <phoneticPr fontId="6" type="noConversion"/>
  </si>
  <si>
    <t>합계</t>
    <phoneticPr fontId="38" type="noConversion"/>
  </si>
  <si>
    <t>광주전남</t>
    <phoneticPr fontId="5" type="noConversion"/>
  </si>
  <si>
    <t>점유율</t>
    <phoneticPr fontId="38" type="noConversion"/>
  </si>
  <si>
    <t>2012년</t>
    <phoneticPr fontId="5" type="noConversion"/>
  </si>
  <si>
    <t>구 분</t>
    <phoneticPr fontId="6" type="noConversion"/>
  </si>
  <si>
    <t>경기</t>
    <phoneticPr fontId="38" type="noConversion"/>
  </si>
  <si>
    <t>강원</t>
    <phoneticPr fontId="38" type="noConversion"/>
  </si>
  <si>
    <t>대규모</t>
    <phoneticPr fontId="38" type="noConversion"/>
  </si>
  <si>
    <t>일반</t>
    <phoneticPr fontId="38" type="noConversion"/>
  </si>
  <si>
    <t>계</t>
    <phoneticPr fontId="38" type="noConversion"/>
  </si>
  <si>
    <t>일반</t>
    <phoneticPr fontId="6" type="noConversion"/>
  </si>
  <si>
    <t>대</t>
    <phoneticPr fontId="6" type="noConversion"/>
  </si>
  <si>
    <t>일반</t>
    <phoneticPr fontId="6" type="noConversion"/>
  </si>
  <si>
    <t>소계</t>
    <phoneticPr fontId="6" type="noConversion"/>
  </si>
  <si>
    <t>일 반</t>
    <phoneticPr fontId="6" type="noConversion"/>
  </si>
  <si>
    <r>
      <rPr>
        <sz val="14"/>
        <rFont val="바탕"/>
        <family val="1"/>
        <charset val="129"/>
      </rPr>
      <t>계</t>
    </r>
  </si>
  <si>
    <t>계</t>
    <phoneticPr fontId="5" type="noConversion"/>
  </si>
  <si>
    <t>2011년</t>
    <phoneticPr fontId="5" type="noConversion"/>
  </si>
  <si>
    <r>
      <t>(</t>
    </r>
    <r>
      <rPr>
        <sz val="13"/>
        <rFont val="바탕"/>
        <family val="1"/>
        <charset val="129"/>
      </rPr>
      <t>단위</t>
    </r>
    <r>
      <rPr>
        <sz val="13"/>
        <rFont val="Arial"/>
        <family val="2"/>
      </rPr>
      <t xml:space="preserve"> : </t>
    </r>
    <r>
      <rPr>
        <sz val="13"/>
        <rFont val="바탕"/>
        <family val="1"/>
        <charset val="129"/>
      </rPr>
      <t>건</t>
    </r>
    <r>
      <rPr>
        <sz val="13"/>
        <rFont val="Arial"/>
        <family val="2"/>
      </rPr>
      <t>)</t>
    </r>
  </si>
  <si>
    <r>
      <t>구</t>
    </r>
    <r>
      <rPr>
        <b/>
        <sz val="13"/>
        <rFont val="Arial"/>
        <family val="2"/>
      </rPr>
      <t xml:space="preserve">   </t>
    </r>
    <r>
      <rPr>
        <b/>
        <sz val="13"/>
        <rFont val="바탕"/>
        <family val="1"/>
        <charset val="129"/>
      </rPr>
      <t>분</t>
    </r>
    <phoneticPr fontId="5" type="noConversion"/>
  </si>
  <si>
    <r>
      <t>1</t>
    </r>
    <r>
      <rPr>
        <b/>
        <sz val="13"/>
        <rFont val="돋움"/>
        <family val="3"/>
        <charset val="129"/>
      </rPr>
      <t>월</t>
    </r>
    <phoneticPr fontId="5" type="noConversion"/>
  </si>
  <si>
    <t>인천</t>
    <phoneticPr fontId="5" type="noConversion"/>
  </si>
  <si>
    <t>경기</t>
    <phoneticPr fontId="5" type="noConversion"/>
  </si>
  <si>
    <t>강원</t>
    <phoneticPr fontId="5" type="noConversion"/>
  </si>
  <si>
    <t>충청</t>
    <phoneticPr fontId="5" type="noConversion"/>
  </si>
  <si>
    <t>전북</t>
    <phoneticPr fontId="5" type="noConversion"/>
  </si>
  <si>
    <t>광주
전남</t>
    <phoneticPr fontId="5" type="noConversion"/>
  </si>
  <si>
    <t>대구
경북</t>
    <phoneticPr fontId="5" type="noConversion"/>
  </si>
  <si>
    <t>부산
경남</t>
    <phoneticPr fontId="5" type="noConversion"/>
  </si>
  <si>
    <t>일 반</t>
  </si>
  <si>
    <t>일 반</t>
    <phoneticPr fontId="6" type="noConversion"/>
  </si>
  <si>
    <t>일  반</t>
    <phoneticPr fontId="5" type="noConversion"/>
  </si>
  <si>
    <t>대규모</t>
    <phoneticPr fontId="5" type="noConversion"/>
  </si>
  <si>
    <t>일 반</t>
    <phoneticPr fontId="5" type="noConversion"/>
  </si>
  <si>
    <t>일 반</t>
    <phoneticPr fontId="5" type="noConversion"/>
  </si>
  <si>
    <t>소 계</t>
    <phoneticPr fontId="6" type="noConversion"/>
  </si>
  <si>
    <t>소 계</t>
    <phoneticPr fontId="6" type="noConversion"/>
  </si>
  <si>
    <t>증 감</t>
    <phoneticPr fontId="5" type="noConversion"/>
  </si>
  <si>
    <t>일 반</t>
    <phoneticPr fontId="6" type="noConversion"/>
  </si>
  <si>
    <t>광주전남</t>
    <phoneticPr fontId="6" type="noConversion"/>
  </si>
  <si>
    <t>대구경북</t>
    <phoneticPr fontId="6" type="noConversion"/>
  </si>
  <si>
    <t>부산경남</t>
    <phoneticPr fontId="6" type="noConversion"/>
  </si>
  <si>
    <t>계</t>
    <phoneticPr fontId="6" type="noConversion"/>
  </si>
  <si>
    <t>대 규 모</t>
    <phoneticPr fontId="6" type="noConversion"/>
  </si>
  <si>
    <t>일 반</t>
    <phoneticPr fontId="6" type="noConversion"/>
  </si>
  <si>
    <t>(단위 : 건)</t>
    <phoneticPr fontId="6" type="noConversion"/>
  </si>
  <si>
    <t>평  균</t>
    <phoneticPr fontId="6" type="noConversion"/>
  </si>
  <si>
    <t>비  고</t>
    <phoneticPr fontId="6" type="noConversion"/>
  </si>
  <si>
    <t>대규모</t>
    <phoneticPr fontId="6" type="noConversion"/>
  </si>
  <si>
    <t>계</t>
    <phoneticPr fontId="6" type="noConversion"/>
  </si>
  <si>
    <t>3월</t>
    <phoneticPr fontId="6" type="noConversion"/>
  </si>
  <si>
    <t>계</t>
    <phoneticPr fontId="6" type="noConversion"/>
  </si>
  <si>
    <t>비고</t>
    <phoneticPr fontId="6" type="noConversion"/>
  </si>
  <si>
    <t>대규모</t>
    <phoneticPr fontId="6" type="noConversion"/>
  </si>
  <si>
    <t>일 반</t>
    <phoneticPr fontId="6" type="noConversion"/>
  </si>
  <si>
    <t>소 계</t>
    <phoneticPr fontId="6" type="noConversion"/>
  </si>
  <si>
    <t>인천</t>
    <phoneticPr fontId="6" type="noConversion"/>
  </si>
  <si>
    <t>경기</t>
    <phoneticPr fontId="6" type="noConversion"/>
  </si>
  <si>
    <t>강원</t>
    <phoneticPr fontId="6" type="noConversion"/>
  </si>
  <si>
    <t>충청</t>
    <phoneticPr fontId="6" type="noConversion"/>
  </si>
  <si>
    <t>전북</t>
    <phoneticPr fontId="6" type="noConversion"/>
  </si>
  <si>
    <t>광주전남</t>
    <phoneticPr fontId="6" type="noConversion"/>
  </si>
  <si>
    <t>대구경북</t>
    <phoneticPr fontId="6" type="noConversion"/>
  </si>
  <si>
    <t>부산경남</t>
    <phoneticPr fontId="6" type="noConversion"/>
  </si>
  <si>
    <t>비 고</t>
    <phoneticPr fontId="6" type="noConversion"/>
  </si>
  <si>
    <t>인천</t>
    <phoneticPr fontId="38" type="noConversion"/>
  </si>
  <si>
    <t>합계</t>
    <phoneticPr fontId="38" type="noConversion"/>
  </si>
  <si>
    <t>구분</t>
    <phoneticPr fontId="6" type="noConversion"/>
  </si>
  <si>
    <t>인천</t>
    <phoneticPr fontId="38" type="noConversion"/>
  </si>
  <si>
    <t>경기</t>
    <phoneticPr fontId="38" type="noConversion"/>
  </si>
  <si>
    <t>강원</t>
    <phoneticPr fontId="6" type="noConversion"/>
  </si>
  <si>
    <t>충청</t>
    <phoneticPr fontId="6" type="noConversion"/>
  </si>
  <si>
    <t>광주전남</t>
    <phoneticPr fontId="38" type="noConversion"/>
  </si>
  <si>
    <t>대구경북</t>
    <phoneticPr fontId="6" type="noConversion"/>
  </si>
  <si>
    <t>부산경남</t>
    <phoneticPr fontId="6" type="noConversion"/>
  </si>
  <si>
    <t>합계</t>
    <phoneticPr fontId="38" type="noConversion"/>
  </si>
  <si>
    <t>점유율</t>
    <phoneticPr fontId="38" type="noConversion"/>
  </si>
  <si>
    <t>5. 진행중 굴착공사 현황</t>
    <phoneticPr fontId="6" type="noConversion"/>
  </si>
  <si>
    <t>나. 경향성 분석</t>
    <phoneticPr fontId="6" type="noConversion"/>
  </si>
  <si>
    <t xml:space="preserve">   1) 지사별 분석</t>
    <phoneticPr fontId="38" type="noConversion"/>
  </si>
  <si>
    <t xml:space="preserve">   2) 월별 분석</t>
    <phoneticPr fontId="38" type="noConversion"/>
  </si>
  <si>
    <t>다) 유형별 분석</t>
    <phoneticPr fontId="6" type="noConversion"/>
  </si>
  <si>
    <t xml:space="preserve">※ 기타 : 신호등 설치, 성토, 배수로 정비, 가로수 이식 등 </t>
    <phoneticPr fontId="38" type="noConversion"/>
  </si>
  <si>
    <t xml:space="preserve">    대해 집중관리 필요(병행구간 관리 및 취약구간 선정운영)</t>
    <phoneticPr fontId="6" type="noConversion"/>
  </si>
  <si>
    <t>○ 기존관 노후에 따른 긴급정비, 교체 등 개선을 위한 단기간, 소규모 공사가 많은 상·하수도공사에</t>
    <phoneticPr fontId="38" type="noConversion"/>
  </si>
  <si>
    <t>계</t>
    <phoneticPr fontId="5" type="noConversion"/>
  </si>
  <si>
    <t>증감</t>
    <phoneticPr fontId="6" type="noConversion"/>
  </si>
  <si>
    <r>
      <t xml:space="preserve">   3) 년도별 종료 실적</t>
    </r>
    <r>
      <rPr>
        <sz val="16"/>
        <rFont val="Arial"/>
        <family val="2"/>
      </rPr>
      <t/>
    </r>
    <phoneticPr fontId="6" type="noConversion"/>
  </si>
  <si>
    <t>계</t>
    <phoneticPr fontId="6" type="noConversion"/>
  </si>
  <si>
    <r>
      <rPr>
        <sz val="13"/>
        <rFont val="바탕"/>
        <family val="1"/>
        <charset val="129"/>
      </rPr>
      <t>계</t>
    </r>
    <phoneticPr fontId="6" type="noConversion"/>
  </si>
  <si>
    <t>입회시간(hr)</t>
    <phoneticPr fontId="38" type="noConversion"/>
  </si>
  <si>
    <t>입회건수(건)</t>
    <phoneticPr fontId="38" type="noConversion"/>
  </si>
  <si>
    <t xml:space="preserve"> 8. 결론</t>
    <phoneticPr fontId="6" type="noConversion"/>
  </si>
  <si>
    <t>8. 결론</t>
    <phoneticPr fontId="6" type="noConversion"/>
  </si>
  <si>
    <t>서 울</t>
    <phoneticPr fontId="6" type="noConversion"/>
  </si>
  <si>
    <t>입회건수(건)</t>
    <phoneticPr fontId="38" type="noConversion"/>
  </si>
  <si>
    <t>입회시간(hr)</t>
    <phoneticPr fontId="38" type="noConversion"/>
  </si>
  <si>
    <t>인 천</t>
    <phoneticPr fontId="6" type="noConversion"/>
  </si>
  <si>
    <t>경 기</t>
    <phoneticPr fontId="6" type="noConversion"/>
  </si>
  <si>
    <t>강 원</t>
    <phoneticPr fontId="6" type="noConversion"/>
  </si>
  <si>
    <t>충 청</t>
    <phoneticPr fontId="6" type="noConversion"/>
  </si>
  <si>
    <t>전 북</t>
    <phoneticPr fontId="6" type="noConversion"/>
  </si>
  <si>
    <t>광주전남</t>
    <phoneticPr fontId="6" type="noConversion"/>
  </si>
  <si>
    <t>대구경북</t>
    <phoneticPr fontId="6" type="noConversion"/>
  </si>
  <si>
    <t>부산경남</t>
    <phoneticPr fontId="6" type="noConversion"/>
  </si>
  <si>
    <t>4구간</t>
    <phoneticPr fontId="5" type="noConversion"/>
  </si>
  <si>
    <t xml:space="preserve">   4) 지사별, 월별 종료 현황</t>
    <phoneticPr fontId="6" type="noConversion"/>
  </si>
  <si>
    <t xml:space="preserve">   5) '14년 종료 굴착공사 유형별 현황</t>
    <phoneticPr fontId="6" type="noConversion"/>
  </si>
  <si>
    <t>나. 종료 현황</t>
    <phoneticPr fontId="6" type="noConversion"/>
  </si>
  <si>
    <t>가. 지사별 관리실적</t>
    <phoneticPr fontId="5" type="noConversion"/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</si>
  <si>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바탕"/>
        <family val="1"/>
        <charset val="129"/>
      </rPr>
      <t>월별</t>
    </r>
    <r>
      <rPr>
        <b/>
        <sz val="16"/>
        <rFont val="Arial"/>
        <family val="2"/>
      </rPr>
      <t xml:space="preserve"> </t>
    </r>
    <r>
      <rPr>
        <b/>
        <sz val="16"/>
        <rFont val="바탕"/>
        <family val="1"/>
        <charset val="129"/>
      </rPr>
      <t>관리실적</t>
    </r>
    <phoneticPr fontId="6" type="noConversion"/>
  </si>
  <si>
    <r>
      <t>다</t>
    </r>
    <r>
      <rPr>
        <b/>
        <sz val="16"/>
        <rFont val="Arial"/>
        <family val="2"/>
      </rPr>
      <t xml:space="preserve">. </t>
    </r>
    <r>
      <rPr>
        <b/>
        <sz val="16"/>
        <rFont val="바탕"/>
        <family val="1"/>
        <charset val="129"/>
      </rPr>
      <t>지사별</t>
    </r>
    <r>
      <rPr>
        <b/>
        <sz val="16"/>
        <rFont val="Arial"/>
        <family val="2"/>
      </rPr>
      <t xml:space="preserve">, </t>
    </r>
    <r>
      <rPr>
        <b/>
        <sz val="16"/>
        <rFont val="바탕"/>
        <family val="1"/>
        <charset val="129"/>
      </rPr>
      <t>월별</t>
    </r>
    <r>
      <rPr>
        <b/>
        <sz val="16"/>
        <rFont val="Arial"/>
        <family val="2"/>
      </rPr>
      <t xml:space="preserve"> </t>
    </r>
    <r>
      <rPr>
        <b/>
        <sz val="16"/>
        <rFont val="바탕"/>
        <family val="1"/>
        <charset val="129"/>
      </rPr>
      <t>관리실적</t>
    </r>
    <phoneticPr fontId="6" type="noConversion"/>
  </si>
  <si>
    <t xml:space="preserve">   4)  지사별, 월별  발생현황</t>
    <phoneticPr fontId="6" type="noConversion"/>
  </si>
  <si>
    <t xml:space="preserve"> 4. 대규모 굴착공사 관리기간별 현황</t>
    <phoneticPr fontId="6" type="noConversion"/>
  </si>
  <si>
    <t xml:space="preserve"> 5. 진행중 굴착공사 현황</t>
    <phoneticPr fontId="6" type="noConversion"/>
  </si>
  <si>
    <t>나. 진행중 굴착공사 유형별 분류</t>
    <phoneticPr fontId="6" type="noConversion"/>
  </si>
  <si>
    <t xml:space="preserve">   나. 지사별, 월별 입회현황</t>
    <phoneticPr fontId="6" type="noConversion"/>
  </si>
  <si>
    <t>가. 관리현황</t>
    <phoneticPr fontId="6" type="noConversion"/>
  </si>
  <si>
    <t xml:space="preserve">    ○ 배관망 증가에 따라 관리건수도 지속적으로 증가하는 추세임</t>
    <phoneticPr fontId="5" type="noConversion"/>
  </si>
  <si>
    <t xml:space="preserve">    ○ 2012년을 제외하고 발생건수도 증가하는 추세임</t>
    <phoneticPr fontId="6" type="noConversion"/>
  </si>
  <si>
    <t>점유율
(%)</t>
    <phoneticPr fontId="6" type="noConversion"/>
  </si>
  <si>
    <t>○ 2012년을 제외하고 종료건수도 증가하는 추세로 발생과 종료가 동일한 경향으로 그 만큼 관리건수가</t>
    <phoneticPr fontId="6" type="noConversion"/>
  </si>
  <si>
    <t xml:space="preserve">    증가했다는 것을 알 수 있음</t>
    <phoneticPr fontId="6" type="noConversion"/>
  </si>
  <si>
    <t>점유율
(%)</t>
    <phoneticPr fontId="6" type="noConversion"/>
  </si>
  <si>
    <t>휴일</t>
    <phoneticPr fontId="38" type="noConversion"/>
  </si>
  <si>
    <t>입회시간</t>
    <phoneticPr fontId="38" type="noConversion"/>
  </si>
  <si>
    <t>(hr)</t>
    <phoneticPr fontId="38" type="noConversion"/>
  </si>
  <si>
    <t>(건)</t>
    <phoneticPr fontId="38" type="noConversion"/>
  </si>
  <si>
    <t>입회건수</t>
    <phoneticPr fontId="6" type="noConversion"/>
  </si>
  <si>
    <t>서울</t>
    <phoneticPr fontId="38" type="noConversion"/>
  </si>
  <si>
    <t>인천</t>
    <phoneticPr fontId="38" type="noConversion"/>
  </si>
  <si>
    <t>경기</t>
    <phoneticPr fontId="38" type="noConversion"/>
  </si>
  <si>
    <t>강원</t>
    <phoneticPr fontId="38" type="noConversion"/>
  </si>
  <si>
    <t>충청</t>
    <phoneticPr fontId="38" type="noConversion"/>
  </si>
  <si>
    <t>전북</t>
    <phoneticPr fontId="38" type="noConversion"/>
  </si>
  <si>
    <t>광주전남</t>
    <phoneticPr fontId="38" type="noConversion"/>
  </si>
  <si>
    <t>대구경북</t>
    <phoneticPr fontId="38" type="noConversion"/>
  </si>
  <si>
    <t>부산경남</t>
    <phoneticPr fontId="38" type="noConversion"/>
  </si>
  <si>
    <t>계</t>
    <phoneticPr fontId="38" type="noConversion"/>
  </si>
  <si>
    <t xml:space="preserve">  ○ 3월부터 6월까지 집중기간을 설정하여 관리할 필요성이 있음</t>
    <phoneticPr fontId="38" type="noConversion"/>
  </si>
  <si>
    <t>③ 항목별 관리 실적</t>
    <phoneticPr fontId="6" type="noConversion"/>
  </si>
  <si>
    <t>○ 배관망 길이 500km 이상 관리하는 지사(경기, 강원, 대구경북, 부산경남)의 굴착공사 관리 실적이</t>
    <phoneticPr fontId="6" type="noConversion"/>
  </si>
  <si>
    <t>점유율</t>
    <phoneticPr fontId="38" type="noConversion"/>
  </si>
  <si>
    <t>구간당 입회시간</t>
    <phoneticPr fontId="5" type="noConversion"/>
  </si>
  <si>
    <t>구 분</t>
    <phoneticPr fontId="6" type="noConversion"/>
  </si>
  <si>
    <t>서울</t>
    <phoneticPr fontId="6" type="noConversion"/>
  </si>
  <si>
    <t>인천</t>
    <phoneticPr fontId="5" type="noConversion"/>
  </si>
  <si>
    <t>경기</t>
    <phoneticPr fontId="6" type="noConversion"/>
  </si>
  <si>
    <t>강원</t>
    <phoneticPr fontId="6" type="noConversion"/>
  </si>
  <si>
    <t>충청</t>
    <phoneticPr fontId="5" type="noConversion"/>
  </si>
  <si>
    <t>전북</t>
    <phoneticPr fontId="5" type="noConversion"/>
  </si>
  <si>
    <t>광주전남</t>
    <phoneticPr fontId="5" type="noConversion"/>
  </si>
  <si>
    <t>대구경북</t>
    <phoneticPr fontId="5" type="noConversion"/>
  </si>
  <si>
    <t>부산경남</t>
    <phoneticPr fontId="5" type="noConversion"/>
  </si>
  <si>
    <t>계/평균</t>
    <phoneticPr fontId="6" type="noConversion"/>
  </si>
  <si>
    <t>단위</t>
    <phoneticPr fontId="6" type="noConversion"/>
  </si>
  <si>
    <t>관로검사 직원</t>
    <phoneticPr fontId="5" type="noConversion"/>
  </si>
  <si>
    <t>명</t>
    <phoneticPr fontId="5" type="noConversion"/>
  </si>
  <si>
    <t>구간당 관리건수</t>
    <phoneticPr fontId="5" type="noConversion"/>
  </si>
  <si>
    <t>건/구간</t>
    <phoneticPr fontId="6" type="noConversion"/>
  </si>
  <si>
    <t>1인당 관리건수</t>
    <phoneticPr fontId="5" type="noConversion"/>
  </si>
  <si>
    <t>건/명</t>
    <phoneticPr fontId="6" type="noConversion"/>
  </si>
  <si>
    <t>입회
실적</t>
    <phoneticPr fontId="5" type="noConversion"/>
  </si>
  <si>
    <t>입회건수</t>
    <phoneticPr fontId="5" type="noConversion"/>
  </si>
  <si>
    <t>건</t>
    <phoneticPr fontId="6" type="noConversion"/>
  </si>
  <si>
    <t>입회시간</t>
    <phoneticPr fontId="5" type="noConversion"/>
  </si>
  <si>
    <t>시간</t>
    <phoneticPr fontId="6" type="noConversion"/>
  </si>
  <si>
    <t>구간당 입회건수</t>
    <phoneticPr fontId="5" type="noConversion"/>
  </si>
  <si>
    <t>시간/구간</t>
    <phoneticPr fontId="6" type="noConversion"/>
  </si>
  <si>
    <t>관리실적</t>
    <phoneticPr fontId="5" type="noConversion"/>
  </si>
  <si>
    <t xml:space="preserve"> 7. 미신고 굴착공사 현황</t>
    <phoneticPr fontId="6" type="noConversion"/>
  </si>
  <si>
    <t xml:space="preserve">  ※ 2014년 미신고 굴착공사건은 배관 영향범위와 관계없이 배관망 근처에 장비가 있거나 공사를 시행했을 때</t>
    <phoneticPr fontId="38" type="noConversion"/>
  </si>
  <si>
    <t>미신고</t>
    <phoneticPr fontId="38" type="noConversion"/>
  </si>
  <si>
    <t>예방활동</t>
    <phoneticPr fontId="38" type="noConversion"/>
  </si>
  <si>
    <t>계</t>
    <phoneticPr fontId="38" type="noConversion"/>
  </si>
  <si>
    <t xml:space="preserve">   5)  '15년 상반기 발생 굴착공사 유형별 현황</t>
    <phoneticPr fontId="6" type="noConversion"/>
  </si>
  <si>
    <t xml:space="preserve">   1) 상반기 실적 총괄표</t>
    <phoneticPr fontId="5" type="noConversion"/>
  </si>
  <si>
    <t xml:space="preserve"> 2. 상반기 굴착공사 관리실적</t>
    <phoneticPr fontId="6" type="noConversion"/>
  </si>
  <si>
    <t xml:space="preserve">   2)  '14년 상반기 대비 관리실적 비교</t>
    <phoneticPr fontId="5" type="noConversion"/>
  </si>
  <si>
    <t xml:space="preserve"> 2014년 상반기</t>
    <phoneticPr fontId="5" type="noConversion"/>
  </si>
  <si>
    <t xml:space="preserve"> 2015년 상반기</t>
    <phoneticPr fontId="5" type="noConversion"/>
  </si>
  <si>
    <t>2014년</t>
    <phoneticPr fontId="5" type="noConversion"/>
  </si>
  <si>
    <t>2015년</t>
    <phoneticPr fontId="5" type="noConversion"/>
  </si>
  <si>
    <t>'14년이월</t>
    <phoneticPr fontId="6" type="noConversion"/>
  </si>
  <si>
    <t>'14년
이월</t>
    <phoneticPr fontId="6" type="noConversion"/>
  </si>
  <si>
    <t>'14년 이월</t>
    <phoneticPr fontId="5" type="noConversion"/>
  </si>
  <si>
    <t>'15년 상반기 발생</t>
    <phoneticPr fontId="5" type="noConversion"/>
  </si>
  <si>
    <t>'15년 상반기 종료</t>
    <phoneticPr fontId="5" type="noConversion"/>
  </si>
  <si>
    <t>'15.7월 진행</t>
    <phoneticPr fontId="5" type="noConversion"/>
  </si>
  <si>
    <t>대</t>
    <phoneticPr fontId="5" type="noConversion"/>
  </si>
  <si>
    <t>일반</t>
    <phoneticPr fontId="5" type="noConversion"/>
  </si>
  <si>
    <t>계</t>
    <phoneticPr fontId="5" type="noConversion"/>
  </si>
  <si>
    <t>비 고</t>
    <phoneticPr fontId="5" type="noConversion"/>
  </si>
  <si>
    <t xml:space="preserve">    ○ 월별 관리실적은 2월부터 점차 증가하여 6월에 가장 많은 건수를 관리함</t>
    <phoneticPr fontId="5" type="noConversion"/>
  </si>
  <si>
    <t>소 계</t>
    <phoneticPr fontId="6" type="noConversion"/>
  </si>
  <si>
    <t>인천</t>
    <phoneticPr fontId="38" type="noConversion"/>
  </si>
  <si>
    <t>경기</t>
    <phoneticPr fontId="38" type="noConversion"/>
  </si>
  <si>
    <t>강원</t>
    <phoneticPr fontId="5" type="noConversion"/>
  </si>
  <si>
    <t>충청</t>
    <phoneticPr fontId="5" type="noConversion"/>
  </si>
  <si>
    <t>전북</t>
    <phoneticPr fontId="5" type="noConversion"/>
  </si>
  <si>
    <t>광주전남</t>
    <phoneticPr fontId="5" type="noConversion"/>
  </si>
  <si>
    <t>대구경북</t>
    <phoneticPr fontId="5" type="noConversion"/>
  </si>
  <si>
    <t>부산경남</t>
    <phoneticPr fontId="5" type="noConversion"/>
  </si>
  <si>
    <t>소 계</t>
    <phoneticPr fontId="6" type="noConversion"/>
  </si>
  <si>
    <t>구   분</t>
    <phoneticPr fontId="5" type="noConversion"/>
  </si>
  <si>
    <t xml:space="preserve">    전체의 59.8%(대규모 70.3%, 일 반 47.4%)의 점유율을 나타내고 있음.</t>
    <phoneticPr fontId="38" type="noConversion"/>
  </si>
  <si>
    <t>'15년</t>
    <phoneticPr fontId="6" type="noConversion"/>
  </si>
  <si>
    <t>'14년</t>
    <phoneticPr fontId="6" type="noConversion"/>
  </si>
  <si>
    <t xml:space="preserve">   2) '14년  상반기 대비 종료 실적 비교</t>
    <phoneticPr fontId="6" type="noConversion"/>
  </si>
  <si>
    <t xml:space="preserve">   1) '15년 상반기 종료 총괄표</t>
    <phoneticPr fontId="6" type="noConversion"/>
  </si>
  <si>
    <t xml:space="preserve">   2) '14년 상반기 대비 발생 실적 비교</t>
    <phoneticPr fontId="6" type="noConversion"/>
  </si>
  <si>
    <t>2011년</t>
    <phoneticPr fontId="6" type="noConversion"/>
  </si>
  <si>
    <t>2012년</t>
    <phoneticPr fontId="6" type="noConversion"/>
  </si>
  <si>
    <t>2013년</t>
    <phoneticPr fontId="6" type="noConversion"/>
  </si>
  <si>
    <t>2014년</t>
    <phoneticPr fontId="6" type="noConversion"/>
  </si>
  <si>
    <t>2015년</t>
    <phoneticPr fontId="6" type="noConversion"/>
  </si>
  <si>
    <t xml:space="preserve">   1) '15년 상반기 발생 총괄표</t>
    <phoneticPr fontId="6" type="noConversion"/>
  </si>
  <si>
    <t xml:space="preserve">      (95건)로 가장 많은 굴착공사가 이루어지고 있으며, 공사 유형별로는 도로확포장 등 도로부의</t>
    <phoneticPr fontId="6" type="noConversion"/>
  </si>
  <si>
    <t xml:space="preserve">  ○ 진행중인 굴착공사는 '14년 대비 27건 증가한 440건이 진행중이며, 경기지사가 21.6%</t>
    <phoneticPr fontId="6" type="noConversion"/>
  </si>
  <si>
    <t>입회건수</t>
    <phoneticPr fontId="38" type="noConversion"/>
  </si>
  <si>
    <t>평일</t>
    <phoneticPr fontId="38" type="noConversion"/>
  </si>
  <si>
    <t>휴일</t>
    <phoneticPr fontId="38" type="noConversion"/>
  </si>
  <si>
    <t>입회시간</t>
    <phoneticPr fontId="38" type="noConversion"/>
  </si>
  <si>
    <t>○ 경기, 대구경북, 부산경남지사가 전체 입회건수의 54.3%를 점유하며, 입회시간 또한 전체의 54.9%를 점유함</t>
    <phoneticPr fontId="38" type="noConversion"/>
  </si>
  <si>
    <t>2월</t>
    <phoneticPr fontId="38" type="noConversion"/>
  </si>
  <si>
    <t>3월</t>
    <phoneticPr fontId="38" type="noConversion"/>
  </si>
  <si>
    <t>4월</t>
    <phoneticPr fontId="38" type="noConversion"/>
  </si>
  <si>
    <t>5월</t>
    <phoneticPr fontId="38" type="noConversion"/>
  </si>
  <si>
    <t>6월</t>
    <phoneticPr fontId="38" type="noConversion"/>
  </si>
  <si>
    <t>구     분</t>
    <phoneticPr fontId="6" type="noConversion"/>
  </si>
  <si>
    <t>계</t>
    <phoneticPr fontId="6" type="noConversion"/>
  </si>
  <si>
    <t>비 고</t>
    <phoneticPr fontId="6" type="noConversion"/>
  </si>
  <si>
    <t>서 울</t>
    <phoneticPr fontId="6" type="noConversion"/>
  </si>
  <si>
    <t>대 규 모</t>
    <phoneticPr fontId="6" type="noConversion"/>
  </si>
  <si>
    <t>일 반</t>
    <phoneticPr fontId="6" type="noConversion"/>
  </si>
  <si>
    <t>인 천</t>
    <phoneticPr fontId="6" type="noConversion"/>
  </si>
  <si>
    <t>경 기</t>
    <phoneticPr fontId="6" type="noConversion"/>
  </si>
  <si>
    <t>강 원</t>
    <phoneticPr fontId="6" type="noConversion"/>
  </si>
  <si>
    <t>충 청</t>
    <phoneticPr fontId="6" type="noConversion"/>
  </si>
  <si>
    <t>전 북</t>
    <phoneticPr fontId="6" type="noConversion"/>
  </si>
  <si>
    <t>광주전남</t>
    <phoneticPr fontId="6" type="noConversion"/>
  </si>
  <si>
    <t>대구경북</t>
    <phoneticPr fontId="6" type="noConversion"/>
  </si>
  <si>
    <t>부산경남</t>
    <phoneticPr fontId="6" type="noConversion"/>
  </si>
  <si>
    <t xml:space="preserve"> ○ 대규모 굴착공사 중 59.9%(176건)가 1년 이상되는 장기 굴착공사로 지속적인 관리에 만전을 기하여야 할 것임.</t>
    <phoneticPr fontId="6" type="noConversion"/>
  </si>
  <si>
    <t>2015년
상반기</t>
    <phoneticPr fontId="5" type="noConversion"/>
  </si>
  <si>
    <t>2014년
상반기</t>
    <phoneticPr fontId="5" type="noConversion"/>
  </si>
  <si>
    <t>2015년 상반기 굴착공사 관리실적</t>
    <phoneticPr fontId="6" type="noConversion"/>
  </si>
  <si>
    <t>(2015. 1. 1 ∼ 6. 30)</t>
    <phoneticPr fontId="6" type="noConversion"/>
  </si>
  <si>
    <t>2015. 7</t>
    <phoneticPr fontId="6" type="noConversion"/>
  </si>
  <si>
    <t>정 비 기 술 처</t>
    <phoneticPr fontId="6" type="noConversion"/>
  </si>
  <si>
    <t>대구경북</t>
    <phoneticPr fontId="38" type="noConversion"/>
  </si>
  <si>
    <t>상반기
계</t>
    <phoneticPr fontId="6" type="noConversion"/>
  </si>
  <si>
    <t>해당없음</t>
    <phoneticPr fontId="6" type="noConversion"/>
  </si>
  <si>
    <t>○ 대규모는 도로, 일반은 상수가 가장 많은 비율을 점유하고 있음</t>
    <phoneticPr fontId="6" type="noConversion"/>
  </si>
  <si>
    <t xml:space="preserve">      진행 굴착공사가 전체의  34.5%를 차지하고 있음.</t>
    <phoneticPr fontId="6" type="noConversion"/>
  </si>
  <si>
    <t>○ 대규모는 도로, 일반은 하수가 가장 많은 비율을 점유하고 있음</t>
    <phoneticPr fontId="6" type="noConversion"/>
  </si>
  <si>
    <t xml:space="preserve">      관로검사 근무자가 가스배관 위험성과 매설 현황, 비상연락망 구축, EOCS 접수 요령 등을 권고한 사항으로</t>
    <phoneticPr fontId="38" type="noConversion"/>
  </si>
  <si>
    <t xml:space="preserve">      무단 굴착공사와는 성격이 다름</t>
    <phoneticPr fontId="38" type="noConversion"/>
  </si>
  <si>
    <t xml:space="preserve">   1) 2014년 상반기</t>
    <phoneticPr fontId="38" type="noConversion"/>
  </si>
  <si>
    <t xml:space="preserve">   2) 2015년 상반기</t>
    <phoneticPr fontId="38" type="noConversion"/>
  </si>
  <si>
    <t xml:space="preserve">    (2014년 : 30.3%, 2015년 : 35.1%)</t>
    <phoneticPr fontId="6" type="noConversion"/>
  </si>
  <si>
    <t xml:space="preserve">     1) 관로검사 구간 및 배관길이 : 2015. 6. 30 기준  </t>
    <phoneticPr fontId="6" type="noConversion"/>
  </si>
  <si>
    <t>가. '15년 상반기 현황 분석</t>
    <phoneticPr fontId="6" type="noConversion"/>
  </si>
  <si>
    <t xml:space="preserve">    (대규모:221.2건, 소규모:186.2건)의 월평균 관리실적을 보임</t>
    <phoneticPr fontId="5" type="noConversion"/>
  </si>
  <si>
    <t>⑥  '15년 상반기 진행중이거나 종료된 대규모 굴착공사 중 59.9%(176건/294건)가 1년 이상되는</t>
    <phoneticPr fontId="5" type="noConversion"/>
  </si>
  <si>
    <t>⑦ 진행중인 굴착공사의 유형별 점유율은 도로(34.5%), 하수(16.4%), 상수(12.3%)분야 순으로</t>
    <phoneticPr fontId="5" type="noConversion"/>
  </si>
  <si>
    <t xml:space="preserve">③ EOCS 접수건이 매년 증가하는 추세로 철저한 관리로 지연처리(24시간 초과) 건이 발생하지 </t>
    <phoneticPr fontId="5" type="noConversion"/>
  </si>
  <si>
    <t>붙임 : '15년 상반기 구간별 굴착공사 관리현황 1부. 끝.</t>
    <phoneticPr fontId="5" type="noConversion"/>
  </si>
  <si>
    <t>나. '15년 하반기 전망 및 관리방안</t>
    <phoneticPr fontId="6" type="noConversion"/>
  </si>
  <si>
    <t>④ '15년 상반기에는 419건(대규모:228건, 소규모:191건)의 '14년도 이월분과 307건</t>
    <phoneticPr fontId="6" type="noConversion"/>
  </si>
  <si>
    <t xml:space="preserve">    를 차지함</t>
    <phoneticPr fontId="5" type="noConversion"/>
  </si>
  <si>
    <t>⑤ 최다 굴착공사 입회 지사는 경기, 대구경북, 부산경남지사로 전체의 54.9%(4,466hr/8,136hr)</t>
    <phoneticPr fontId="5" type="noConversion"/>
  </si>
  <si>
    <t xml:space="preserve">    (대규모:66건, 일반:241건)의 신규 발생분, 총 726건을 관리하였으며 286건(대규모:66건,</t>
    <phoneticPr fontId="5" type="noConversion"/>
  </si>
  <si>
    <r>
      <t xml:space="preserve">   3)  년도별 상반기 관리 실적</t>
    </r>
    <r>
      <rPr>
        <sz val="16"/>
        <rFont val="Arial"/>
        <family val="2"/>
      </rPr>
      <t/>
    </r>
    <phoneticPr fontId="6" type="noConversion"/>
  </si>
  <si>
    <r>
      <t xml:space="preserve">   3) 년도별 상반기 발생 실적</t>
    </r>
    <r>
      <rPr>
        <sz val="16"/>
        <rFont val="Arial"/>
        <family val="2"/>
      </rPr>
      <t/>
    </r>
    <phoneticPr fontId="6" type="noConversion"/>
  </si>
  <si>
    <t>2013년</t>
    <phoneticPr fontId="6" type="noConversion"/>
  </si>
  <si>
    <t>2011년</t>
    <phoneticPr fontId="6" type="noConversion"/>
  </si>
  <si>
    <t xml:space="preserve">   가. '15년 상반기 입회실적</t>
    <phoneticPr fontId="6" type="noConversion"/>
  </si>
  <si>
    <t xml:space="preserve">   1) 2014년 상반기 관리실적</t>
    <phoneticPr fontId="38" type="noConversion"/>
  </si>
  <si>
    <t xml:space="preserve">   2) 2015년 상반기 관리실적</t>
    <phoneticPr fontId="38" type="noConversion"/>
  </si>
  <si>
    <t xml:space="preserve">      대폭 감소</t>
    <phoneticPr fontId="38" type="noConversion"/>
  </si>
  <si>
    <t>① 지속적인 배관망 증가 등으로 전년 상반기 392.3건 대비 15건이 증가한 407.3건</t>
    <phoneticPr fontId="6" type="noConversion"/>
  </si>
  <si>
    <t>② 하반기 신규 운영되는 전북, 광주전남지사 등 약 240km의 가스배관에 대한 인수인계시</t>
    <phoneticPr fontId="5" type="noConversion"/>
  </si>
  <si>
    <t xml:space="preserve">    미비 및 하자사항 등을 철저히 파악하여야 하고 더불어 경기도, 강원도 지역 등 지속적인</t>
    <phoneticPr fontId="5" type="noConversion"/>
  </si>
  <si>
    <t xml:space="preserve">    인프라 확장사업으로 인한 굴착공사에 대비하여야 함</t>
    <phoneticPr fontId="5" type="noConversion"/>
  </si>
  <si>
    <t xml:space="preserve">  ○ 2014년 상반기(208건) 대비 2015년 상반기(77건) 발생이 현저히 감소하였으나, 이는 2015년 미신고 굴착공사 </t>
    <phoneticPr fontId="38" type="noConversion"/>
  </si>
  <si>
    <t xml:space="preserve">     관리개선으로 관리기준 강화가 원인임</t>
    <phoneticPr fontId="38" type="noConversion"/>
  </si>
  <si>
    <t xml:space="preserve">  ○ 2014년 상반기와 2015년 상반기 발생건수는 상이하나, 발생추이는 동일하게 동절기 도로굴착공사 금지기간이 끝나고</t>
    <phoneticPr fontId="6" type="noConversion"/>
  </si>
  <si>
    <t xml:space="preserve">     본격적으로 굴착공사가 시작되는 3월부터 점차 증가하기 시작해 4~5월에 가장 많은 미신고 굴착공사가 발생됨</t>
    <phoneticPr fontId="38" type="noConversion"/>
  </si>
  <si>
    <t xml:space="preserve">  ※ 2015년 미신고 굴착공사 건은 관리기준을 개선(강화)하여 시행함으로써 2014년 대비 미신고 굴착공사 관리건수</t>
    <phoneticPr fontId="38" type="noConversion"/>
  </si>
  <si>
    <t>○ 2014년 상반기와 2015년 상반기 동일하게 상·하수도공사가 전체 발생의 약 30% 이상 점유</t>
    <phoneticPr fontId="38" type="noConversion"/>
  </si>
  <si>
    <t>② 배관망 길이 500km 이상 관리하는 지사(경기, 강원, 대구경북, 부산경남)의 굴착공사</t>
    <phoneticPr fontId="6" type="noConversion"/>
  </si>
  <si>
    <t>7. 미신고 굴착공사 현황</t>
    <phoneticPr fontId="6" type="noConversion"/>
  </si>
  <si>
    <t>1. 배관망 관리 현황</t>
    <phoneticPr fontId="6" type="noConversion"/>
  </si>
  <si>
    <t>2. 상반기 굴착공사 관리 실적</t>
    <phoneticPr fontId="6" type="noConversion"/>
  </si>
  <si>
    <t>3. 상반기 발생 및 종료 현황</t>
    <phoneticPr fontId="6" type="noConversion"/>
  </si>
  <si>
    <t>6. 굴착공사 입회현황</t>
    <phoneticPr fontId="6" type="noConversion"/>
  </si>
  <si>
    <t xml:space="preserve"> 1. 배관망 관리현황</t>
    <phoneticPr fontId="5" type="noConversion"/>
  </si>
  <si>
    <t xml:space="preserve"> 3. 상반기 발생 및 종료 현황</t>
    <phoneticPr fontId="6" type="noConversion"/>
  </si>
  <si>
    <t xml:space="preserve"> 6. 굴착공사 입회현황</t>
    <phoneticPr fontId="6" type="noConversion"/>
  </si>
  <si>
    <t>관리
인원
(명)</t>
    <phoneticPr fontId="5" type="noConversion"/>
  </si>
  <si>
    <t>굴착공사</t>
    <phoneticPr fontId="5" type="noConversion"/>
  </si>
  <si>
    <t xml:space="preserve">    관리실적이 전체의 59.8%(대규모 70.3%, 일반 47.4%)의 점유율을 나타냄</t>
    <phoneticPr fontId="5" type="noConversion"/>
  </si>
  <si>
    <t>관리
실적</t>
    <phoneticPr fontId="5" type="noConversion"/>
  </si>
  <si>
    <t xml:space="preserve">    일반:220건)이 종료되어 6월말 기준 440건(대규모:228, 소규모:212) 진행중임</t>
    <phoneticPr fontId="5" type="noConversion"/>
  </si>
  <si>
    <t xml:space="preserve">    전체의 63.2%를 차지함</t>
    <phoneticPr fontId="5" type="noConversion"/>
  </si>
  <si>
    <t>① 배관망의 지속적인 증가 추세('13년말 4,065km, '14년말 4,240km, '15년말 4,490km)와</t>
    <phoneticPr fontId="5" type="noConversion"/>
  </si>
  <si>
    <t xml:space="preserve">④ '15년 상반기 발생 굴착공사 유형별 분석에 따라 도로, 상수, 하수공사가 전체 발생의 </t>
    <phoneticPr fontId="5" type="noConversion"/>
  </si>
  <si>
    <t xml:space="preserve">    58.3%로 높은 비중을 점유하고 있으며 싱크홀의 주요 원인인 노후 하수관 교체 등 지속적인 </t>
    <phoneticPr fontId="5" type="noConversion"/>
  </si>
  <si>
    <t xml:space="preserve">    증가에 따른 집중관리 필요</t>
    <phoneticPr fontId="5" type="noConversion"/>
  </si>
  <si>
    <t xml:space="preserve">    않도록 '15년 업무점검에 "EOCS 적기처리" 항목을 추가하였으며 지속적인 관리 필요</t>
    <phoneticPr fontId="5" type="noConversion"/>
  </si>
  <si>
    <t>⑧ 미신고 굴착공사의 경우 전년대비 감소하고 있으나 '14년과 '15년 상반기 분석결과 동일한</t>
    <phoneticPr fontId="5" type="noConversion"/>
  </si>
  <si>
    <t xml:space="preserve">    경향을 보임에 따라 3~6월을 관리 집중기간으로 설정하여 운영 중이며, 가스관과 근접하여</t>
    <phoneticPr fontId="5" type="noConversion"/>
  </si>
  <si>
    <t xml:space="preserve">    매설된 상·하수도 병행구간을 취약구간으로 특별관리 중임</t>
    <phoneticPr fontId="5" type="noConversion"/>
  </si>
  <si>
    <t xml:space="preserve">    '15년 하반기 경기침체 부양을 위한 추경예산 편성으로 도로건설·확장, 지방하천 정비,</t>
    <phoneticPr fontId="5" type="noConversion"/>
  </si>
  <si>
    <t xml:space="preserve">   다목적 농촌용수 개발사업 등으로 굴착공사 발생이 상반기 보다 다소 증가할 것으로 예상됨</t>
    <phoneticPr fontId="5" type="noConversion"/>
  </si>
  <si>
    <t>인천</t>
  </si>
  <si>
    <t>경기</t>
  </si>
  <si>
    <t>평균</t>
    <phoneticPr fontId="5" type="noConversion"/>
  </si>
</sst>
</file>

<file path=xl/styles.xml><?xml version="1.0" encoding="utf-8"?>
<styleSheet xmlns="http://schemas.openxmlformats.org/spreadsheetml/2006/main">
  <numFmts count="29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0.0_ "/>
    <numFmt numFmtId="179" formatCode="#,##0.0_ "/>
    <numFmt numFmtId="180" formatCode="0.0_);[Red]\(0.0\)"/>
    <numFmt numFmtId="181" formatCode="0.0%"/>
    <numFmt numFmtId="182" formatCode="0.0"/>
    <numFmt numFmtId="183" formatCode="#,##0.0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;[Red]0.0"/>
    <numFmt numFmtId="187" formatCode="#,##0;#,##0"/>
    <numFmt numFmtId="188" formatCode="0_);[Red]\(0\)"/>
    <numFmt numFmtId="189" formatCode="0_ "/>
    <numFmt numFmtId="190" formatCode="#,##0_ "/>
    <numFmt numFmtId="191" formatCode="#,##0_);[Red]\(#,##0\)"/>
    <numFmt numFmtId="192" formatCode="&quot;₩&quot;#,##0;&quot;₩&quot;\-#,##0"/>
    <numFmt numFmtId="193" formatCode="&quot;₩&quot;#,##0;[Red]&quot;₩&quot;\-#,##0"/>
    <numFmt numFmtId="194" formatCode="&quot;₩&quot;#,##0.00;[Red]&quot;₩&quot;\-#,##0.00"/>
    <numFmt numFmtId="195" formatCode="_ &quot;₩&quot;* #,##0_ ;_ &quot;₩&quot;* \-#,##0_ ;_ &quot;₩&quot;* &quot;-&quot;_ ;_ @_ "/>
    <numFmt numFmtId="196" formatCode="_ &quot;₩&quot;* #,##0.00_ ;_ &quot;₩&quot;* \-#,##0.00_ ;_ &quot;₩&quot;* &quot;-&quot;??_ ;_ @_ "/>
    <numFmt numFmtId="197" formatCode="0.0000"/>
    <numFmt numFmtId="198" formatCode="&quot;₩&quot;#,##0.00"/>
    <numFmt numFmtId="199" formatCode="0.000%"/>
    <numFmt numFmtId="200" formatCode="0.0000%"/>
    <numFmt numFmtId="201" formatCode="mm&quot;월&quot;&quot;₩&quot;&quot;₩&quot;&quot;₩&quot;&quot;₩&quot;&quot;₩&quot;&quot;₩&quot;&quot;₩&quot;&quot;₩&quot;&quot;₩&quot;&quot;₩&quot;\ dd&quot;일&quot;"/>
    <numFmt numFmtId="202" formatCode="#,##0;[Red]&quot;-&quot;#,##0"/>
  </numFmts>
  <fonts count="74">
    <font>
      <sz val="12"/>
      <name val="바탕체"/>
      <family val="1"/>
      <charset val="129"/>
    </font>
    <font>
      <b/>
      <sz val="12"/>
      <name val="바탕체"/>
      <family val="1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8"/>
      <name val="샘물체"/>
      <family val="1"/>
      <charset val="129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13"/>
      <name val="바탕"/>
      <family val="1"/>
      <charset val="129"/>
    </font>
    <font>
      <sz val="14"/>
      <name val="굴림체"/>
      <family val="3"/>
      <charset val="129"/>
    </font>
    <font>
      <b/>
      <sz val="16"/>
      <name val="바탕"/>
      <family val="1"/>
      <charset val="129"/>
    </font>
    <font>
      <sz val="15"/>
      <name val="바탕"/>
      <family val="1"/>
      <charset val="129"/>
    </font>
    <font>
      <sz val="14"/>
      <name val="바탕"/>
      <family val="1"/>
      <charset val="129"/>
    </font>
    <font>
      <sz val="13.5"/>
      <name val="바탕"/>
      <family val="1"/>
      <charset val="129"/>
    </font>
    <font>
      <sz val="12"/>
      <name val="바탕"/>
      <family val="1"/>
      <charset val="129"/>
    </font>
    <font>
      <b/>
      <sz val="28"/>
      <name val="바탕"/>
      <family val="1"/>
      <charset val="129"/>
    </font>
    <font>
      <b/>
      <sz val="26"/>
      <name val="바탕"/>
      <family val="1"/>
      <charset val="129"/>
    </font>
    <font>
      <b/>
      <sz val="20"/>
      <name val="바탕"/>
      <family val="1"/>
      <charset val="129"/>
    </font>
    <font>
      <sz val="16"/>
      <name val="바탕"/>
      <family val="1"/>
      <charset val="129"/>
    </font>
    <font>
      <b/>
      <sz val="14"/>
      <name val="바탕"/>
      <family val="1"/>
      <charset val="129"/>
    </font>
    <font>
      <b/>
      <sz val="15"/>
      <name val="바탕"/>
      <family val="1"/>
      <charset val="129"/>
    </font>
    <font>
      <b/>
      <sz val="13"/>
      <name val="바탕"/>
      <family val="1"/>
      <charset val="129"/>
    </font>
    <font>
      <b/>
      <sz val="13.5"/>
      <name val="바탕"/>
      <family val="1"/>
      <charset val="129"/>
    </font>
    <font>
      <sz val="28"/>
      <name val="바탕"/>
      <family val="1"/>
      <charset val="129"/>
    </font>
    <font>
      <sz val="26"/>
      <name val="바탕"/>
      <family val="1"/>
      <charset val="129"/>
    </font>
    <font>
      <sz val="18"/>
      <name val="바탕"/>
      <family val="1"/>
      <charset val="129"/>
    </font>
    <font>
      <sz val="20"/>
      <name val="바탕"/>
      <family val="1"/>
      <charset val="129"/>
    </font>
    <font>
      <b/>
      <u/>
      <sz val="20"/>
      <name val="바탕체"/>
      <family val="1"/>
      <charset val="129"/>
    </font>
    <font>
      <sz val="20"/>
      <name val="바탕체"/>
      <family val="1"/>
      <charset val="129"/>
    </font>
    <font>
      <sz val="11"/>
      <name val="바탕체"/>
      <family val="1"/>
      <charset val="129"/>
    </font>
    <font>
      <b/>
      <sz val="12"/>
      <name val="바탕"/>
      <family val="1"/>
      <charset val="129"/>
    </font>
    <font>
      <b/>
      <sz val="11"/>
      <name val="바탕"/>
      <family val="1"/>
      <charset val="129"/>
    </font>
    <font>
      <sz val="11"/>
      <name val="바탕"/>
      <family val="1"/>
      <charset val="129"/>
    </font>
    <font>
      <b/>
      <sz val="11"/>
      <name val="바탕체"/>
      <family val="1"/>
      <charset val="129"/>
    </font>
    <font>
      <b/>
      <sz val="14"/>
      <color rgb="FFFF0000"/>
      <name val="바탕"/>
      <family val="1"/>
      <charset val="129"/>
    </font>
    <font>
      <sz val="8"/>
      <name val="바탕체"/>
      <family val="1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</font>
    <font>
      <sz val="8"/>
      <name val="맑은 고딕"/>
      <family val="2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b/>
      <sz val="14"/>
      <color rgb="FFFF0000"/>
      <name val="바탕체"/>
      <family val="1"/>
      <charset val="129"/>
    </font>
    <font>
      <sz val="13"/>
      <color theme="0"/>
      <name val="바탕"/>
      <family val="1"/>
      <charset val="129"/>
    </font>
    <font>
      <sz val="10"/>
      <name val="바탕"/>
      <family val="1"/>
      <charset val="129"/>
    </font>
    <font>
      <b/>
      <sz val="10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2"/>
      <name val="돋움"/>
      <family val="3"/>
      <charset val="129"/>
    </font>
    <font>
      <sz val="13"/>
      <name val="Arial"/>
      <family val="2"/>
    </font>
    <font>
      <b/>
      <sz val="13"/>
      <name val="Arial"/>
      <family val="2"/>
    </font>
    <font>
      <b/>
      <sz val="13"/>
      <name val="돋움"/>
      <family val="3"/>
      <charset val="129"/>
    </font>
    <font>
      <sz val="13"/>
      <color rgb="FFFF0000"/>
      <name val="바탕"/>
      <family val="1"/>
      <charset val="129"/>
    </font>
    <font>
      <sz val="14"/>
      <color rgb="FF000000"/>
      <name val="HCI Poppy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6"/>
      <name val="Arial"/>
      <family val="2"/>
    </font>
    <font>
      <sz val="14"/>
      <color rgb="FF0B0B0B"/>
      <name val="바탕"/>
      <family val="1"/>
      <charset val="129"/>
    </font>
    <font>
      <sz val="14"/>
      <name val="뼻뮝"/>
      <family val="1"/>
      <charset val="129"/>
    </font>
    <font>
      <sz val="12"/>
      <name val="뼻뮝"/>
      <family val="1"/>
      <charset val="129"/>
    </font>
    <font>
      <b/>
      <sz val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color indexed="16"/>
      <name val="±¼¸²A¼"/>
      <family val="1"/>
      <charset val="129"/>
    </font>
    <font>
      <u/>
      <sz val="11"/>
      <color indexed="36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2"/>
      <name val="¹UAAA¼"/>
      <family val="3"/>
      <charset val="129"/>
    </font>
    <font>
      <sz val="12"/>
      <name val="±¼¸²A¼"/>
      <family val="3"/>
      <charset val="129"/>
    </font>
    <font>
      <i/>
      <sz val="1"/>
      <color indexed="8"/>
      <name val="Courier"/>
      <family val="3"/>
    </font>
    <font>
      <sz val="28"/>
      <name val="HY헤드라인M"/>
      <family val="1"/>
      <charset val="129"/>
    </font>
    <font>
      <b/>
      <sz val="24"/>
      <name val="맑은 고딕"/>
      <family val="3"/>
      <charset val="129"/>
      <scheme val="major"/>
    </font>
    <font>
      <sz val="26"/>
      <name val="HY견고딕"/>
      <family val="1"/>
      <charset val="129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6">
    <xf numFmtId="0" fontId="0" fillId="0" borderId="0"/>
    <xf numFmtId="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0" borderId="0">
      <alignment vertical="center"/>
    </xf>
    <xf numFmtId="0" fontId="48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3" fillId="0" borderId="0">
      <protection locked="0"/>
    </xf>
    <xf numFmtId="196" fontId="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202" fontId="65" fillId="0" borderId="0">
      <alignment vertical="center"/>
    </xf>
    <xf numFmtId="0" fontId="2" fillId="0" borderId="9">
      <alignment horizontal="center"/>
    </xf>
    <xf numFmtId="0" fontId="63" fillId="0" borderId="0">
      <protection locked="0"/>
    </xf>
    <xf numFmtId="19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76" fontId="3" fillId="0" borderId="0">
      <protection locked="0"/>
    </xf>
    <xf numFmtId="202" fontId="68" fillId="0" borderId="0" applyFont="0" applyFill="0" applyBorder="0" applyAlignment="0" applyProtection="0"/>
    <xf numFmtId="194" fontId="3" fillId="0" borderId="0" applyFont="0" applyFill="0" applyBorder="0" applyAlignment="0" applyProtection="0"/>
    <xf numFmtId="4" fontId="63" fillId="0" borderId="0">
      <protection locked="0"/>
    </xf>
    <xf numFmtId="177" fontId="3" fillId="0" borderId="0">
      <protection locked="0"/>
    </xf>
    <xf numFmtId="0" fontId="69" fillId="0" borderId="0"/>
    <xf numFmtId="0" fontId="63" fillId="0" borderId="127">
      <protection locked="0"/>
    </xf>
    <xf numFmtId="4" fontId="63" fillId="0" borderId="0"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98" fontId="3" fillId="0" borderId="0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201" fontId="3" fillId="0" borderId="0">
      <protection locked="0"/>
    </xf>
    <xf numFmtId="0" fontId="63" fillId="0" borderId="0">
      <protection locked="0"/>
    </xf>
    <xf numFmtId="195" fontId="3" fillId="0" borderId="0">
      <protection locked="0"/>
    </xf>
    <xf numFmtId="197" fontId="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70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70" fillId="0" borderId="0">
      <protection locked="0"/>
    </xf>
    <xf numFmtId="199" fontId="3" fillId="0" borderId="0">
      <protection locked="0"/>
    </xf>
    <xf numFmtId="0" fontId="62" fillId="0" borderId="66" applyNumberFormat="0" applyAlignment="0" applyProtection="0">
      <alignment horizontal="left" vertical="center"/>
    </xf>
    <xf numFmtId="0" fontId="62" fillId="0" borderId="4">
      <alignment horizontal="left" vertical="center"/>
    </xf>
    <xf numFmtId="0" fontId="63" fillId="0" borderId="0">
      <protection locked="0"/>
    </xf>
    <xf numFmtId="0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4" fillId="0" borderId="0"/>
    <xf numFmtId="200" fontId="3" fillId="0" borderId="0">
      <protection locked="0"/>
    </xf>
    <xf numFmtId="0" fontId="63" fillId="0" borderId="128">
      <protection locked="0"/>
    </xf>
    <xf numFmtId="196" fontId="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/>
    <xf numFmtId="202" fontId="67" fillId="0" borderId="0">
      <alignment vertical="center"/>
    </xf>
    <xf numFmtId="4" fontId="63" fillId="0" borderId="0">
      <protection locked="0"/>
    </xf>
    <xf numFmtId="177" fontId="3" fillId="0" borderId="0">
      <protection locked="0"/>
    </xf>
    <xf numFmtId="0" fontId="2" fillId="0" borderId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>
      <protection locked="0"/>
    </xf>
    <xf numFmtId="0" fontId="63" fillId="0" borderId="127">
      <protection locked="0"/>
    </xf>
    <xf numFmtId="195" fontId="3" fillId="0" borderId="0">
      <protection locked="0"/>
    </xf>
    <xf numFmtId="197" fontId="3" fillId="0" borderId="0">
      <protection locked="0"/>
    </xf>
  </cellStyleXfs>
  <cellXfs count="136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1" fillId="0" borderId="0" xfId="0" applyFont="1"/>
    <xf numFmtId="0" fontId="17" fillId="0" borderId="0" xfId="0" applyFont="1" applyAlignment="1"/>
    <xf numFmtId="0" fontId="28" fillId="0" borderId="0" xfId="0" applyFont="1"/>
    <xf numFmtId="0" fontId="20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8" fillId="0" borderId="0" xfId="0" quotePrefix="1" applyFont="1" applyAlignment="1">
      <alignment horizontal="centerContinuous"/>
    </xf>
    <xf numFmtId="0" fontId="26" fillId="0" borderId="0" xfId="0" applyFont="1"/>
    <xf numFmtId="0" fontId="13" fillId="0" borderId="0" xfId="0" applyFont="1" applyAlignment="1">
      <alignment horizontal="centerContinuous"/>
    </xf>
    <xf numFmtId="0" fontId="13" fillId="0" borderId="0" xfId="0" quotePrefix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7" fillId="0" borderId="0" xfId="0" applyFo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7" fillId="0" borderId="0" xfId="0" quotePrefix="1" applyFont="1"/>
    <xf numFmtId="0" fontId="13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31" fillId="0" borderId="0" xfId="0" applyFont="1" applyAlignment="1">
      <alignment horizontal="centerContinuous" vertical="center"/>
    </xf>
    <xf numFmtId="0" fontId="32" fillId="3" borderId="5" xfId="0" applyFont="1" applyFill="1" applyBorder="1" applyAlignment="1">
      <alignment horizontal="center" vertical="center"/>
    </xf>
    <xf numFmtId="0" fontId="32" fillId="0" borderId="0" xfId="0" applyFont="1"/>
    <xf numFmtId="0" fontId="32" fillId="4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Continuous" vertical="center"/>
    </xf>
    <xf numFmtId="0" fontId="7" fillId="0" borderId="0" xfId="0" applyFont="1" applyFill="1" applyProtection="1">
      <protection locked="0"/>
    </xf>
    <xf numFmtId="0" fontId="17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Continuous" vertical="center"/>
    </xf>
    <xf numFmtId="0" fontId="34" fillId="5" borderId="2" xfId="0" applyFont="1" applyFill="1" applyBorder="1" applyAlignment="1">
      <alignment horizontal="centerContinuous" vertical="center"/>
    </xf>
    <xf numFmtId="0" fontId="34" fillId="5" borderId="30" xfId="0" applyFont="1" applyFill="1" applyBorder="1" applyAlignment="1">
      <alignment horizontal="centerContinuous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5" fillId="2" borderId="33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0" fontId="33" fillId="5" borderId="2" xfId="0" applyFont="1" applyFill="1" applyBorder="1" applyAlignment="1">
      <alignment horizontal="centerContinuous" vertical="center"/>
    </xf>
    <xf numFmtId="0" fontId="33" fillId="5" borderId="30" xfId="0" applyFont="1" applyFill="1" applyBorder="1" applyAlignment="1">
      <alignment horizontal="centerContinuous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17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4" fillId="2" borderId="6" xfId="0" applyFont="1" applyFill="1" applyBorder="1" applyAlignment="1">
      <alignment horizontal="centerContinuous" vertical="center"/>
    </xf>
    <xf numFmtId="0" fontId="34" fillId="2" borderId="21" xfId="0" applyFont="1" applyFill="1" applyBorder="1" applyAlignment="1">
      <alignment horizontal="centerContinuous" vertical="center"/>
    </xf>
    <xf numFmtId="0" fontId="34" fillId="2" borderId="19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176" fontId="35" fillId="0" borderId="6" xfId="2" applyFont="1" applyBorder="1" applyAlignment="1">
      <alignment horizontal="center" vertical="center"/>
    </xf>
    <xf numFmtId="176" fontId="35" fillId="0" borderId="21" xfId="2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176" fontId="35" fillId="0" borderId="10" xfId="2" applyFont="1" applyBorder="1" applyAlignment="1">
      <alignment horizontal="center" vertical="center"/>
    </xf>
    <xf numFmtId="176" fontId="35" fillId="0" borderId="11" xfId="2" applyFont="1" applyBorder="1" applyAlignment="1">
      <alignment horizontal="center" vertical="center"/>
    </xf>
    <xf numFmtId="176" fontId="35" fillId="0" borderId="10" xfId="2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176" fontId="35" fillId="0" borderId="12" xfId="2" applyFont="1" applyBorder="1" applyAlignment="1">
      <alignment horizontal="center" vertical="center"/>
    </xf>
    <xf numFmtId="176" fontId="35" fillId="0" borderId="7" xfId="2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176" fontId="35" fillId="0" borderId="35" xfId="2" applyFont="1" applyBorder="1" applyAlignment="1">
      <alignment horizontal="center" vertical="center"/>
    </xf>
    <xf numFmtId="176" fontId="35" fillId="0" borderId="33" xfId="2" applyFont="1" applyBorder="1" applyAlignment="1">
      <alignment horizontal="center" vertical="center"/>
    </xf>
    <xf numFmtId="0" fontId="15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24" fillId="0" borderId="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5" fillId="7" borderId="29" xfId="0" applyFont="1" applyFill="1" applyBorder="1" applyAlignment="1">
      <alignment horizontal="center" vertical="center"/>
    </xf>
    <xf numFmtId="0" fontId="35" fillId="7" borderId="12" xfId="0" applyFont="1" applyFill="1" applyBorder="1" applyAlignment="1">
      <alignment horizontal="center" vertical="center"/>
    </xf>
    <xf numFmtId="0" fontId="35" fillId="7" borderId="3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35" fillId="0" borderId="6" xfId="2" applyFont="1" applyFill="1" applyBorder="1" applyAlignment="1">
      <alignment horizontal="center" vertical="center"/>
    </xf>
    <xf numFmtId="176" fontId="35" fillId="0" borderId="12" xfId="2" applyFont="1" applyFill="1" applyBorder="1" applyAlignment="1">
      <alignment horizontal="center" vertical="center"/>
    </xf>
    <xf numFmtId="0" fontId="40" fillId="10" borderId="27" xfId="3" applyFont="1" applyFill="1" applyBorder="1" applyAlignment="1">
      <alignment horizontal="centerContinuous" vertical="center"/>
    </xf>
    <xf numFmtId="0" fontId="40" fillId="10" borderId="6" xfId="3" applyFont="1" applyFill="1" applyBorder="1" applyAlignment="1">
      <alignment horizontal="centerContinuous" vertical="center"/>
    </xf>
    <xf numFmtId="0" fontId="40" fillId="10" borderId="26" xfId="3" applyFont="1" applyFill="1" applyBorder="1" applyAlignment="1">
      <alignment horizontal="centerContinuous" vertical="center"/>
    </xf>
    <xf numFmtId="0" fontId="40" fillId="10" borderId="23" xfId="3" applyFont="1" applyFill="1" applyBorder="1" applyAlignment="1">
      <alignment horizontal="centerContinuous" vertical="center"/>
    </xf>
    <xf numFmtId="0" fontId="40" fillId="10" borderId="21" xfId="3" applyFont="1" applyFill="1" applyBorder="1" applyAlignment="1">
      <alignment horizontal="centerContinuous" vertical="center"/>
    </xf>
    <xf numFmtId="0" fontId="40" fillId="10" borderId="50" xfId="3" applyFont="1" applyFill="1" applyBorder="1" applyAlignment="1">
      <alignment horizontal="centerContinuous" vertical="center"/>
    </xf>
    <xf numFmtId="0" fontId="42" fillId="0" borderId="0" xfId="3" applyFont="1">
      <alignment vertical="center"/>
    </xf>
    <xf numFmtId="0" fontId="40" fillId="10" borderId="29" xfId="3" applyFont="1" applyFill="1" applyBorder="1" applyAlignment="1">
      <alignment horizontal="center" vertical="center"/>
    </xf>
    <xf numFmtId="0" fontId="40" fillId="10" borderId="12" xfId="3" applyFont="1" applyFill="1" applyBorder="1" applyAlignment="1">
      <alignment horizontal="center" vertical="center"/>
    </xf>
    <xf numFmtId="0" fontId="40" fillId="10" borderId="28" xfId="3" applyFont="1" applyFill="1" applyBorder="1" applyAlignment="1">
      <alignment horizontal="center" vertical="center"/>
    </xf>
    <xf numFmtId="0" fontId="40" fillId="10" borderId="22" xfId="3" applyFont="1" applyFill="1" applyBorder="1" applyAlignment="1">
      <alignment horizontal="center" vertical="center"/>
    </xf>
    <xf numFmtId="0" fontId="40" fillId="10" borderId="7" xfId="3" applyFont="1" applyFill="1" applyBorder="1" applyAlignment="1">
      <alignment horizontal="center" vertical="center"/>
    </xf>
    <xf numFmtId="0" fontId="40" fillId="10" borderId="7" xfId="3" applyFont="1" applyFill="1" applyBorder="1" applyAlignment="1">
      <alignment horizontal="center" vertical="center" wrapText="1"/>
    </xf>
    <xf numFmtId="0" fontId="42" fillId="0" borderId="41" xfId="3" applyFont="1" applyBorder="1" applyAlignment="1">
      <alignment horizontal="center" vertical="center"/>
    </xf>
    <xf numFmtId="0" fontId="42" fillId="0" borderId="60" xfId="3" applyFont="1" applyBorder="1" applyAlignment="1">
      <alignment horizontal="center" vertical="center"/>
    </xf>
    <xf numFmtId="0" fontId="42" fillId="0" borderId="42" xfId="3" applyFont="1" applyBorder="1" applyAlignment="1">
      <alignment horizontal="center" vertical="center"/>
    </xf>
    <xf numFmtId="0" fontId="43" fillId="0" borderId="8" xfId="3" applyFont="1" applyBorder="1" applyAlignment="1">
      <alignment horizontal="center" vertical="center"/>
    </xf>
    <xf numFmtId="0" fontId="42" fillId="0" borderId="13" xfId="3" applyFont="1" applyBorder="1" applyAlignment="1">
      <alignment horizontal="center" vertical="center"/>
    </xf>
    <xf numFmtId="0" fontId="42" fillId="0" borderId="14" xfId="3" applyFont="1" applyBorder="1" applyAlignment="1">
      <alignment horizontal="center" vertical="center"/>
    </xf>
    <xf numFmtId="178" fontId="42" fillId="0" borderId="14" xfId="3" applyNumberFormat="1" applyFont="1" applyBorder="1" applyAlignment="1">
      <alignment horizontal="center" vertical="center"/>
    </xf>
    <xf numFmtId="0" fontId="42" fillId="0" borderId="31" xfId="3" applyFont="1" applyBorder="1" applyAlignment="1">
      <alignment horizontal="center" vertical="center"/>
    </xf>
    <xf numFmtId="0" fontId="42" fillId="0" borderId="37" xfId="3" applyFont="1" applyBorder="1" applyAlignment="1">
      <alignment horizontal="center" vertical="center"/>
    </xf>
    <xf numFmtId="0" fontId="42" fillId="0" borderId="49" xfId="3" applyFont="1" applyBorder="1" applyAlignment="1">
      <alignment horizontal="center" vertical="center"/>
    </xf>
    <xf numFmtId="0" fontId="43" fillId="0" borderId="10" xfId="3" applyFont="1" applyBorder="1" applyAlignment="1">
      <alignment horizontal="center" vertical="center"/>
    </xf>
    <xf numFmtId="0" fontId="42" fillId="0" borderId="9" xfId="3" applyFont="1" applyBorder="1" applyAlignment="1">
      <alignment horizontal="center" vertical="center"/>
    </xf>
    <xf numFmtId="0" fontId="42" fillId="0" borderId="11" xfId="3" applyFont="1" applyBorder="1" applyAlignment="1">
      <alignment horizontal="center" vertical="center"/>
    </xf>
    <xf numFmtId="0" fontId="42" fillId="0" borderId="10" xfId="3" applyFont="1" applyBorder="1" applyAlignment="1">
      <alignment horizontal="center" vertical="center"/>
    </xf>
    <xf numFmtId="178" fontId="42" fillId="0" borderId="11" xfId="3" applyNumberFormat="1" applyFont="1" applyBorder="1" applyAlignment="1">
      <alignment horizontal="center" vertical="center"/>
    </xf>
    <xf numFmtId="0" fontId="42" fillId="0" borderId="43" xfId="3" applyFont="1" applyBorder="1" applyAlignment="1">
      <alignment horizontal="center" vertical="center"/>
    </xf>
    <xf numFmtId="0" fontId="42" fillId="0" borderId="61" xfId="3" applyFont="1" applyBorder="1" applyAlignment="1">
      <alignment horizontal="center" vertical="center"/>
    </xf>
    <xf numFmtId="0" fontId="42" fillId="0" borderId="44" xfId="3" applyFont="1" applyBorder="1" applyAlignment="1">
      <alignment horizontal="center" vertical="center"/>
    </xf>
    <xf numFmtId="0" fontId="43" fillId="0" borderId="19" xfId="3" applyFont="1" applyBorder="1" applyAlignment="1">
      <alignment horizontal="center" vertical="center"/>
    </xf>
    <xf numFmtId="0" fontId="42" fillId="0" borderId="18" xfId="3" applyFont="1" applyBorder="1" applyAlignment="1">
      <alignment horizontal="center" vertical="center"/>
    </xf>
    <xf numFmtId="0" fontId="42" fillId="0" borderId="20" xfId="3" applyFont="1" applyBorder="1" applyAlignment="1">
      <alignment horizontal="center" vertical="center"/>
    </xf>
    <xf numFmtId="0" fontId="42" fillId="0" borderId="19" xfId="3" applyFont="1" applyBorder="1" applyAlignment="1">
      <alignment horizontal="center" vertical="center"/>
    </xf>
    <xf numFmtId="178" fontId="42" fillId="0" borderId="20" xfId="3" applyNumberFormat="1" applyFont="1" applyBorder="1" applyAlignment="1">
      <alignment horizontal="center" vertical="center"/>
    </xf>
    <xf numFmtId="0" fontId="42" fillId="0" borderId="26" xfId="3" applyFont="1" applyBorder="1" applyAlignment="1">
      <alignment horizontal="center" vertical="center"/>
    </xf>
    <xf numFmtId="0" fontId="42" fillId="0" borderId="36" xfId="3" applyFont="1" applyBorder="1" applyAlignment="1">
      <alignment horizontal="center" vertical="center"/>
    </xf>
    <xf numFmtId="0" fontId="42" fillId="0" borderId="27" xfId="3" applyFont="1" applyBorder="1" applyAlignment="1">
      <alignment horizontal="center" vertical="center"/>
    </xf>
    <xf numFmtId="0" fontId="43" fillId="0" borderId="6" xfId="3" applyFont="1" applyBorder="1" applyAlignment="1">
      <alignment horizontal="center" vertical="center"/>
    </xf>
    <xf numFmtId="0" fontId="42" fillId="0" borderId="23" xfId="3" applyFont="1" applyBorder="1" applyAlignment="1">
      <alignment horizontal="center" vertical="center"/>
    </xf>
    <xf numFmtId="0" fontId="42" fillId="0" borderId="21" xfId="3" applyFont="1" applyBorder="1" applyAlignment="1">
      <alignment horizontal="center" vertical="center"/>
    </xf>
    <xf numFmtId="0" fontId="42" fillId="0" borderId="6" xfId="3" applyFont="1" applyBorder="1" applyAlignment="1">
      <alignment horizontal="center" vertical="center"/>
    </xf>
    <xf numFmtId="178" fontId="42" fillId="0" borderId="21" xfId="3" applyNumberFormat="1" applyFont="1" applyBorder="1" applyAlignment="1">
      <alignment horizontal="center" vertical="center"/>
    </xf>
    <xf numFmtId="0" fontId="42" fillId="0" borderId="28" xfId="3" applyFont="1" applyBorder="1" applyAlignment="1">
      <alignment horizontal="center" vertical="center"/>
    </xf>
    <xf numFmtId="0" fontId="42" fillId="0" borderId="38" xfId="3" applyFont="1" applyBorder="1" applyAlignment="1">
      <alignment horizontal="center" vertical="center"/>
    </xf>
    <xf numFmtId="0" fontId="42" fillId="0" borderId="29" xfId="3" applyFont="1" applyBorder="1" applyAlignment="1">
      <alignment horizontal="center" vertical="center"/>
    </xf>
    <xf numFmtId="0" fontId="43" fillId="0" borderId="12" xfId="3" applyFont="1" applyBorder="1" applyAlignment="1">
      <alignment horizontal="center" vertical="center"/>
    </xf>
    <xf numFmtId="0" fontId="42" fillId="0" borderId="22" xfId="3" applyFont="1" applyBorder="1" applyAlignment="1">
      <alignment horizontal="center" vertical="center"/>
    </xf>
    <xf numFmtId="0" fontId="42" fillId="0" borderId="7" xfId="3" applyFont="1" applyBorder="1" applyAlignment="1">
      <alignment horizontal="center" vertical="center"/>
    </xf>
    <xf numFmtId="0" fontId="42" fillId="0" borderId="12" xfId="3" applyFont="1" applyBorder="1" applyAlignment="1">
      <alignment horizontal="center" vertical="center"/>
    </xf>
    <xf numFmtId="178" fontId="42" fillId="0" borderId="7" xfId="3" applyNumberFormat="1" applyFont="1" applyBorder="1" applyAlignment="1">
      <alignment horizontal="center" vertical="center"/>
    </xf>
    <xf numFmtId="0" fontId="42" fillId="0" borderId="8" xfId="3" applyFont="1" applyBorder="1" applyAlignment="1">
      <alignment horizontal="center" vertical="center"/>
    </xf>
    <xf numFmtId="0" fontId="42" fillId="11" borderId="41" xfId="3" applyFont="1" applyFill="1" applyBorder="1" applyAlignment="1">
      <alignment horizontal="center" vertical="center"/>
    </xf>
    <xf numFmtId="0" fontId="42" fillId="11" borderId="60" xfId="3" applyFont="1" applyFill="1" applyBorder="1" applyAlignment="1">
      <alignment horizontal="center" vertical="center"/>
    </xf>
    <xf numFmtId="0" fontId="42" fillId="11" borderId="42" xfId="3" applyFont="1" applyFill="1" applyBorder="1" applyAlignment="1">
      <alignment horizontal="center" vertical="center"/>
    </xf>
    <xf numFmtId="0" fontId="43" fillId="11" borderId="8" xfId="3" applyFont="1" applyFill="1" applyBorder="1" applyAlignment="1">
      <alignment horizontal="center" vertical="center"/>
    </xf>
    <xf numFmtId="0" fontId="42" fillId="11" borderId="13" xfId="3" applyFont="1" applyFill="1" applyBorder="1" applyAlignment="1">
      <alignment horizontal="center" vertical="center"/>
    </xf>
    <xf numFmtId="0" fontId="42" fillId="11" borderId="14" xfId="3" applyFont="1" applyFill="1" applyBorder="1" applyAlignment="1">
      <alignment horizontal="center" vertical="center"/>
    </xf>
    <xf numFmtId="0" fontId="42" fillId="11" borderId="8" xfId="3" applyFont="1" applyFill="1" applyBorder="1" applyAlignment="1">
      <alignment horizontal="center" vertical="center"/>
    </xf>
    <xf numFmtId="178" fontId="42" fillId="11" borderId="14" xfId="3" applyNumberFormat="1" applyFont="1" applyFill="1" applyBorder="1" applyAlignment="1">
      <alignment horizontal="center" vertical="center"/>
    </xf>
    <xf numFmtId="0" fontId="42" fillId="11" borderId="31" xfId="3" applyFont="1" applyFill="1" applyBorder="1" applyAlignment="1">
      <alignment horizontal="center" vertical="center"/>
    </xf>
    <xf numFmtId="0" fontId="42" fillId="11" borderId="37" xfId="3" applyFont="1" applyFill="1" applyBorder="1" applyAlignment="1">
      <alignment horizontal="center" vertical="center"/>
    </xf>
    <xf numFmtId="0" fontId="42" fillId="11" borderId="49" xfId="3" applyFont="1" applyFill="1" applyBorder="1" applyAlignment="1">
      <alignment horizontal="center" vertical="center"/>
    </xf>
    <xf numFmtId="0" fontId="43" fillId="11" borderId="10" xfId="3" applyFont="1" applyFill="1" applyBorder="1" applyAlignment="1">
      <alignment horizontal="center" vertical="center"/>
    </xf>
    <xf numFmtId="0" fontId="42" fillId="11" borderId="9" xfId="3" applyFont="1" applyFill="1" applyBorder="1" applyAlignment="1">
      <alignment horizontal="center" vertical="center"/>
    </xf>
    <xf numFmtId="0" fontId="42" fillId="11" borderId="11" xfId="3" applyFont="1" applyFill="1" applyBorder="1" applyAlignment="1">
      <alignment horizontal="center" vertical="center"/>
    </xf>
    <xf numFmtId="0" fontId="42" fillId="11" borderId="10" xfId="3" applyFont="1" applyFill="1" applyBorder="1" applyAlignment="1">
      <alignment horizontal="center" vertical="center"/>
    </xf>
    <xf numFmtId="178" fontId="42" fillId="11" borderId="11" xfId="3" applyNumberFormat="1" applyFont="1" applyFill="1" applyBorder="1" applyAlignment="1">
      <alignment horizontal="center" vertical="center"/>
    </xf>
    <xf numFmtId="0" fontId="42" fillId="11" borderId="28" xfId="3" applyFont="1" applyFill="1" applyBorder="1" applyAlignment="1">
      <alignment horizontal="center" vertical="center"/>
    </xf>
    <xf numFmtId="0" fontId="42" fillId="11" borderId="38" xfId="3" applyFont="1" applyFill="1" applyBorder="1" applyAlignment="1">
      <alignment horizontal="center" vertical="center"/>
    </xf>
    <xf numFmtId="0" fontId="42" fillId="11" borderId="29" xfId="3" applyFont="1" applyFill="1" applyBorder="1" applyAlignment="1">
      <alignment horizontal="center" vertical="center"/>
    </xf>
    <xf numFmtId="0" fontId="43" fillId="11" borderId="12" xfId="3" applyFont="1" applyFill="1" applyBorder="1" applyAlignment="1">
      <alignment horizontal="center" vertical="center"/>
    </xf>
    <xf numFmtId="0" fontId="42" fillId="11" borderId="22" xfId="3" applyFont="1" applyFill="1" applyBorder="1" applyAlignment="1">
      <alignment horizontal="center" vertical="center"/>
    </xf>
    <xf numFmtId="0" fontId="42" fillId="11" borderId="7" xfId="3" applyFont="1" applyFill="1" applyBorder="1" applyAlignment="1">
      <alignment horizontal="center" vertical="center"/>
    </xf>
    <xf numFmtId="0" fontId="42" fillId="11" borderId="12" xfId="3" applyFont="1" applyFill="1" applyBorder="1" applyAlignment="1">
      <alignment horizontal="center" vertical="center"/>
    </xf>
    <xf numFmtId="178" fontId="42" fillId="11" borderId="7" xfId="3" applyNumberFormat="1" applyFont="1" applyFill="1" applyBorder="1" applyAlignment="1">
      <alignment horizontal="center" vertical="center"/>
    </xf>
    <xf numFmtId="0" fontId="42" fillId="0" borderId="0" xfId="3" applyFont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Continuous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5" fillId="0" borderId="0" xfId="0" quotePrefix="1" applyFont="1" applyFill="1" applyBorder="1" applyAlignment="1">
      <alignment horizontal="centerContinuous" vertical="center" shrinkToFit="1"/>
    </xf>
    <xf numFmtId="0" fontId="15" fillId="0" borderId="0" xfId="0" applyFont="1" applyFill="1" applyBorder="1" applyAlignment="1">
      <alignment horizontal="centerContinuous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34" fillId="2" borderId="1" xfId="0" applyFont="1" applyFill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shrinkToFit="1"/>
    </xf>
    <xf numFmtId="0" fontId="35" fillId="5" borderId="1" xfId="0" applyFont="1" applyFill="1" applyBorder="1" applyAlignment="1">
      <alignment horizontal="center" vertical="center" shrinkToFit="1"/>
    </xf>
    <xf numFmtId="0" fontId="30" fillId="0" borderId="0" xfId="0" quotePrefix="1" applyFont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181" fontId="15" fillId="0" borderId="0" xfId="1" applyNumberFormat="1" applyFont="1" applyFill="1" applyBorder="1" applyAlignment="1">
      <alignment horizontal="centerContinuous" vertical="center" shrinkToFit="1"/>
    </xf>
    <xf numFmtId="0" fontId="35" fillId="0" borderId="13" xfId="0" applyFont="1" applyBorder="1" applyAlignment="1">
      <alignment horizontal="center" vertical="center"/>
    </xf>
    <xf numFmtId="176" fontId="35" fillId="0" borderId="8" xfId="2" applyFont="1" applyBorder="1" applyAlignment="1">
      <alignment horizontal="center" vertical="center"/>
    </xf>
    <xf numFmtId="176" fontId="35" fillId="0" borderId="14" xfId="2" applyFont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Continuous" vertical="center"/>
    </xf>
    <xf numFmtId="0" fontId="32" fillId="0" borderId="2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left" vertical="center"/>
    </xf>
    <xf numFmtId="181" fontId="32" fillId="12" borderId="1" xfId="1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81" fontId="32" fillId="12" borderId="76" xfId="1" applyNumberFormat="1" applyFont="1" applyFill="1" applyBorder="1" applyAlignment="1">
      <alignment horizontal="center" vertical="center"/>
    </xf>
    <xf numFmtId="181" fontId="32" fillId="12" borderId="77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81" fontId="32" fillId="0" borderId="0" xfId="0" applyNumberFormat="1" applyFont="1" applyAlignment="1">
      <alignment horizontal="center" vertical="center"/>
    </xf>
    <xf numFmtId="176" fontId="0" fillId="0" borderId="10" xfId="2" applyFont="1" applyBorder="1" applyAlignment="1">
      <alignment horizontal="center" vertical="center"/>
    </xf>
    <xf numFmtId="176" fontId="0" fillId="0" borderId="11" xfId="2" applyFont="1" applyBorder="1" applyAlignment="1">
      <alignment horizontal="center" vertical="center"/>
    </xf>
    <xf numFmtId="176" fontId="0" fillId="0" borderId="31" xfId="2" applyFont="1" applyBorder="1" applyAlignment="1">
      <alignment horizontal="center" vertical="center"/>
    </xf>
    <xf numFmtId="176" fontId="0" fillId="0" borderId="49" xfId="2" applyFont="1" applyBorder="1" applyAlignment="1">
      <alignment horizontal="center" vertical="center"/>
    </xf>
    <xf numFmtId="176" fontId="0" fillId="0" borderId="9" xfId="2" applyFont="1" applyBorder="1" applyAlignment="1">
      <alignment horizontal="center" vertical="center"/>
    </xf>
    <xf numFmtId="176" fontId="0" fillId="0" borderId="20" xfId="2" applyFont="1" applyBorder="1" applyAlignment="1">
      <alignment horizontal="center" vertical="center"/>
    </xf>
    <xf numFmtId="176" fontId="0" fillId="0" borderId="44" xfId="2" applyFont="1" applyBorder="1" applyAlignment="1">
      <alignment horizontal="center" vertical="center"/>
    </xf>
    <xf numFmtId="176" fontId="0" fillId="0" borderId="19" xfId="2" applyFont="1" applyBorder="1" applyAlignment="1">
      <alignment horizontal="center" vertical="center"/>
    </xf>
    <xf numFmtId="176" fontId="0" fillId="0" borderId="43" xfId="2" applyFont="1" applyBorder="1" applyAlignment="1">
      <alignment horizontal="center" vertical="center"/>
    </xf>
    <xf numFmtId="176" fontId="0" fillId="0" borderId="18" xfId="2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6" fontId="0" fillId="0" borderId="86" xfId="2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176" fontId="0" fillId="0" borderId="88" xfId="2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6" fontId="0" fillId="0" borderId="89" xfId="2" applyFont="1" applyBorder="1" applyAlignment="1">
      <alignment horizontal="center" vertical="center"/>
    </xf>
    <xf numFmtId="176" fontId="0" fillId="0" borderId="90" xfId="2" applyFont="1" applyBorder="1" applyAlignment="1">
      <alignment horizontal="center" vertical="center"/>
    </xf>
    <xf numFmtId="176" fontId="0" fillId="0" borderId="91" xfId="2" applyFont="1" applyBorder="1" applyAlignment="1">
      <alignment horizontal="center" vertical="center"/>
    </xf>
    <xf numFmtId="176" fontId="0" fillId="0" borderId="92" xfId="2" applyFont="1" applyBorder="1" applyAlignment="1">
      <alignment horizontal="center" vertical="center"/>
    </xf>
    <xf numFmtId="176" fontId="0" fillId="0" borderId="93" xfId="2" applyFont="1" applyBorder="1" applyAlignment="1">
      <alignment horizontal="center" vertical="center"/>
    </xf>
    <xf numFmtId="176" fontId="0" fillId="0" borderId="94" xfId="2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76" fontId="0" fillId="0" borderId="13" xfId="2" applyFont="1" applyBorder="1" applyAlignment="1">
      <alignment horizontal="center" vertical="center"/>
    </xf>
    <xf numFmtId="176" fontId="0" fillId="0" borderId="8" xfId="2" applyFont="1" applyBorder="1" applyAlignment="1">
      <alignment horizontal="center" vertical="center"/>
    </xf>
    <xf numFmtId="176" fontId="0" fillId="0" borderId="14" xfId="2" applyFont="1" applyBorder="1" applyAlignment="1">
      <alignment horizontal="center" vertical="center"/>
    </xf>
    <xf numFmtId="176" fontId="0" fillId="0" borderId="42" xfId="2" applyFont="1" applyBorder="1" applyAlignment="1">
      <alignment horizontal="center" vertical="center"/>
    </xf>
    <xf numFmtId="176" fontId="0" fillId="0" borderId="41" xfId="2" applyFont="1" applyBorder="1" applyAlignment="1">
      <alignment horizontal="center" vertical="center"/>
    </xf>
    <xf numFmtId="176" fontId="0" fillId="0" borderId="96" xfId="2" applyFont="1" applyBorder="1" applyAlignment="1">
      <alignment horizontal="center" vertical="center"/>
    </xf>
    <xf numFmtId="0" fontId="0" fillId="13" borderId="98" xfId="0" applyFill="1" applyBorder="1" applyAlignment="1">
      <alignment horizontal="center" vertical="center"/>
    </xf>
    <xf numFmtId="0" fontId="0" fillId="13" borderId="99" xfId="0" applyFill="1" applyBorder="1" applyAlignment="1">
      <alignment horizontal="center" vertical="center"/>
    </xf>
    <xf numFmtId="0" fontId="0" fillId="13" borderId="100" xfId="0" applyFill="1" applyBorder="1" applyAlignment="1">
      <alignment horizontal="center" vertical="center"/>
    </xf>
    <xf numFmtId="0" fontId="0" fillId="13" borderId="101" xfId="0" applyFill="1" applyBorder="1" applyAlignment="1">
      <alignment horizontal="center" vertical="center"/>
    </xf>
    <xf numFmtId="0" fontId="0" fillId="13" borderId="102" xfId="0" applyFill="1" applyBorder="1" applyAlignment="1">
      <alignment horizontal="center" vertical="center"/>
    </xf>
    <xf numFmtId="0" fontId="0" fillId="13" borderId="103" xfId="0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5" fillId="0" borderId="0" xfId="0" quotePrefix="1" applyFont="1"/>
    <xf numFmtId="0" fontId="11" fillId="0" borderId="0" xfId="0" applyFont="1"/>
    <xf numFmtId="0" fontId="15" fillId="0" borderId="0" xfId="0" applyFont="1" applyAlignment="1">
      <alignment horizontal="right"/>
    </xf>
    <xf numFmtId="180" fontId="15" fillId="0" borderId="0" xfId="0" applyNumberFormat="1" applyFont="1"/>
    <xf numFmtId="0" fontId="14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shrinkToFit="1"/>
    </xf>
    <xf numFmtId="0" fontId="15" fillId="0" borderId="0" xfId="0" applyFont="1" applyAlignment="1" applyProtection="1">
      <alignment shrinkToFit="1"/>
      <protection locked="0"/>
    </xf>
    <xf numFmtId="0" fontId="15" fillId="0" borderId="0" xfId="0" applyFont="1" applyFill="1" applyAlignment="1" applyProtection="1">
      <alignment shrinkToFit="1"/>
      <protection locked="0"/>
    </xf>
    <xf numFmtId="0" fontId="14" fillId="0" borderId="0" xfId="0" applyFont="1" applyAlignment="1" applyProtection="1">
      <alignment shrinkToFit="1"/>
      <protection locked="0"/>
    </xf>
    <xf numFmtId="181" fontId="14" fillId="0" borderId="0" xfId="0" applyNumberFormat="1" applyFont="1" applyAlignment="1" applyProtection="1">
      <alignment shrinkToFit="1"/>
      <protection locked="0"/>
    </xf>
    <xf numFmtId="0" fontId="14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quotePrefix="1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7" fillId="0" borderId="8" xfId="0" applyFont="1" applyBorder="1" applyAlignment="1">
      <alignment horizontal="center" vertical="center"/>
    </xf>
    <xf numFmtId="181" fontId="15" fillId="0" borderId="0" xfId="1" applyNumberFormat="1" applyFont="1"/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 applyAlignment="1">
      <alignment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/>
    <xf numFmtId="0" fontId="17" fillId="0" borderId="0" xfId="0" applyFont="1" applyAlignment="1">
      <alignment horizontal="center"/>
    </xf>
    <xf numFmtId="0" fontId="24" fillId="0" borderId="0" xfId="0" applyFont="1"/>
    <xf numFmtId="0" fontId="45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Continuous" vertical="center"/>
    </xf>
    <xf numFmtId="181" fontId="11" fillId="0" borderId="17" xfId="0" applyNumberFormat="1" applyFont="1" applyBorder="1" applyAlignment="1">
      <alignment horizontal="centerContinuous" vertical="center"/>
    </xf>
    <xf numFmtId="0" fontId="11" fillId="0" borderId="0" xfId="0" applyFont="1" applyAlignment="1">
      <alignment shrinkToFit="1"/>
    </xf>
    <xf numFmtId="181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6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0" fontId="11" fillId="0" borderId="12" xfId="0" applyNumberFormat="1" applyFont="1" applyBorder="1" applyAlignment="1">
      <alignment horizontal="centerContinuous" vertical="center"/>
    </xf>
    <xf numFmtId="10" fontId="11" fillId="0" borderId="7" xfId="0" applyNumberFormat="1" applyFont="1" applyBorder="1" applyAlignment="1">
      <alignment horizontal="centerContinuous" vertical="center"/>
    </xf>
    <xf numFmtId="10" fontId="15" fillId="0" borderId="12" xfId="1" applyNumberFormat="1" applyFont="1" applyBorder="1" applyAlignment="1">
      <alignment horizontal="centerContinuous"/>
    </xf>
    <xf numFmtId="10" fontId="15" fillId="0" borderId="7" xfId="1" applyNumberFormat="1" applyFont="1" applyBorder="1" applyAlignment="1">
      <alignment horizontal="centerContinuous"/>
    </xf>
    <xf numFmtId="0" fontId="15" fillId="0" borderId="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0" fontId="15" fillId="0" borderId="0" xfId="0" applyNumberFormat="1" applyFont="1" applyAlignment="1">
      <alignment vertical="center"/>
    </xf>
    <xf numFmtId="0" fontId="15" fillId="0" borderId="0" xfId="0" applyFont="1" applyAlignment="1">
      <alignment wrapText="1"/>
    </xf>
    <xf numFmtId="0" fontId="23" fillId="0" borderId="0" xfId="0" quotePrefix="1" applyFont="1"/>
    <xf numFmtId="0" fontId="23" fillId="0" borderId="0" xfId="0" applyFont="1"/>
    <xf numFmtId="181" fontId="17" fillId="0" borderId="0" xfId="1" applyNumberFormat="1" applyFont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181" fontId="17" fillId="0" borderId="0" xfId="1" applyNumberFormat="1" applyFont="1" applyAlignment="1">
      <alignment shrinkToFit="1"/>
    </xf>
    <xf numFmtId="0" fontId="17" fillId="0" borderId="0" xfId="0" applyFont="1" applyFill="1" applyBorder="1" applyAlignment="1">
      <alignment shrinkToFit="1"/>
    </xf>
    <xf numFmtId="0" fontId="14" fillId="0" borderId="0" xfId="0" applyFont="1" applyAlignment="1">
      <alignment horizontal="center" vertical="center"/>
    </xf>
    <xf numFmtId="181" fontId="14" fillId="0" borderId="0" xfId="1" applyNumberFormat="1" applyFont="1"/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6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181" fontId="46" fillId="0" borderId="75" xfId="1" applyNumberFormat="1" applyFont="1" applyBorder="1" applyAlignment="1">
      <alignment horizontal="center" vertical="center"/>
    </xf>
    <xf numFmtId="181" fontId="46" fillId="0" borderId="0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right" vertical="center"/>
    </xf>
    <xf numFmtId="0" fontId="46" fillId="0" borderId="68" xfId="0" applyFont="1" applyFill="1" applyBorder="1" applyAlignment="1">
      <alignment horizontal="center" vertical="center" wrapText="1"/>
    </xf>
    <xf numFmtId="0" fontId="46" fillId="0" borderId="74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72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181" fontId="46" fillId="0" borderId="0" xfId="1" applyNumberFormat="1" applyFont="1" applyAlignment="1">
      <alignment horizontal="center" vertical="center"/>
    </xf>
    <xf numFmtId="0" fontId="46" fillId="0" borderId="72" xfId="1" applyNumberFormat="1" applyFont="1" applyBorder="1" applyAlignment="1">
      <alignment horizontal="center" vertical="center"/>
    </xf>
    <xf numFmtId="0" fontId="46" fillId="0" borderId="0" xfId="1" applyNumberFormat="1" applyFont="1" applyBorder="1" applyAlignment="1">
      <alignment horizontal="center" vertical="center"/>
    </xf>
    <xf numFmtId="181" fontId="46" fillId="0" borderId="70" xfId="1" applyNumberFormat="1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0" xfId="1" applyNumberFormat="1" applyFont="1" applyAlignment="1">
      <alignment horizontal="center" vertical="center"/>
    </xf>
    <xf numFmtId="0" fontId="46" fillId="0" borderId="0" xfId="2" applyNumberFormat="1" applyFont="1" applyAlignment="1">
      <alignment horizontal="center" vertical="center"/>
    </xf>
    <xf numFmtId="181" fontId="46" fillId="0" borderId="69" xfId="1" applyNumberFormat="1" applyFont="1" applyBorder="1" applyAlignment="1">
      <alignment horizontal="center" vertical="center"/>
    </xf>
    <xf numFmtId="176" fontId="46" fillId="0" borderId="71" xfId="2" applyNumberFormat="1" applyFont="1" applyBorder="1" applyAlignment="1">
      <alignment horizontal="center" vertical="center"/>
    </xf>
    <xf numFmtId="181" fontId="46" fillId="0" borderId="71" xfId="1" applyNumberFormat="1" applyFont="1" applyBorder="1" applyAlignment="1">
      <alignment horizontal="center" vertical="center"/>
    </xf>
    <xf numFmtId="181" fontId="46" fillId="0" borderId="72" xfId="1" applyNumberFormat="1" applyFont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/>
    <xf numFmtId="0" fontId="4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3" borderId="2" xfId="0" applyFont="1" applyFill="1" applyBorder="1" applyAlignment="1">
      <alignment horizontal="centerContinuous" vertical="center"/>
    </xf>
    <xf numFmtId="0" fontId="0" fillId="3" borderId="3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176" fontId="35" fillId="0" borderId="8" xfId="2" applyFont="1" applyFill="1" applyBorder="1" applyAlignment="1">
      <alignment horizontal="center" vertical="center"/>
    </xf>
    <xf numFmtId="10" fontId="15" fillId="0" borderId="0" xfId="1" applyNumberFormat="1" applyFont="1" applyBorder="1" applyAlignment="1">
      <alignment horizontal="centerContinuous"/>
    </xf>
    <xf numFmtId="176" fontId="35" fillId="0" borderId="19" xfId="2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36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shrinkToFit="1"/>
      <protection locked="0"/>
    </xf>
    <xf numFmtId="0" fontId="13" fillId="2" borderId="1" xfId="0" applyFont="1" applyFill="1" applyBorder="1" applyAlignment="1">
      <alignment horizontal="center" vertical="center" shrinkToFit="1"/>
    </xf>
    <xf numFmtId="181" fontId="21" fillId="0" borderId="0" xfId="0" applyNumberFormat="1" applyFont="1" applyAlignment="1" applyProtection="1">
      <alignment shrinkToFit="1"/>
      <protection locked="0"/>
    </xf>
    <xf numFmtId="181" fontId="32" fillId="0" borderId="0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81" fontId="32" fillId="13" borderId="1" xfId="0" applyNumberFormat="1" applyFont="1" applyFill="1" applyBorder="1" applyAlignment="1">
      <alignment horizontal="center" vertical="center"/>
    </xf>
    <xf numFmtId="181" fontId="32" fillId="0" borderId="1" xfId="0" applyNumberFormat="1" applyFont="1" applyBorder="1" applyAlignment="1">
      <alignment horizontal="center" vertical="center"/>
    </xf>
    <xf numFmtId="181" fontId="32" fillId="0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81" fontId="36" fillId="0" borderId="1" xfId="0" applyNumberFormat="1" applyFont="1" applyBorder="1" applyAlignment="1">
      <alignment horizontal="center" vertical="center"/>
    </xf>
    <xf numFmtId="181" fontId="36" fillId="13" borderId="1" xfId="0" applyNumberFormat="1" applyFont="1" applyFill="1" applyBorder="1" applyAlignment="1">
      <alignment horizontal="center" vertical="center"/>
    </xf>
    <xf numFmtId="176" fontId="35" fillId="0" borderId="11" xfId="2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81" fontId="11" fillId="0" borderId="32" xfId="0" applyNumberFormat="1" applyFont="1" applyBorder="1" applyAlignment="1">
      <alignment horizontal="centerContinuous" vertical="center"/>
    </xf>
    <xf numFmtId="0" fontId="11" fillId="0" borderId="112" xfId="0" applyNumberFormat="1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9" fontId="11" fillId="0" borderId="111" xfId="0" applyNumberFormat="1" applyFont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" vertical="center"/>
    </xf>
    <xf numFmtId="9" fontId="14" fillId="0" borderId="1" xfId="1" applyNumberFormat="1" applyFont="1" applyBorder="1" applyAlignment="1">
      <alignment horizontal="right" vertical="center"/>
    </xf>
    <xf numFmtId="181" fontId="14" fillId="0" borderId="0" xfId="1" applyNumberFormat="1" applyFont="1" applyAlignment="1">
      <alignment horizontal="right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186" fontId="17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186" fontId="17" fillId="0" borderId="115" xfId="0" applyNumberFormat="1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186" fontId="17" fillId="0" borderId="113" xfId="0" applyNumberFormat="1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0" xfId="0" applyFont="1" applyFill="1" applyProtection="1"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33" fillId="2" borderId="2" xfId="0" applyFont="1" applyFill="1" applyBorder="1" applyAlignment="1">
      <alignment horizontal="centerContinuous" vertical="center" shrinkToFit="1"/>
    </xf>
    <xf numFmtId="0" fontId="33" fillId="2" borderId="3" xfId="0" applyFont="1" applyFill="1" applyBorder="1" applyAlignment="1">
      <alignment horizontal="centerContinuous" vertical="center" shrinkToFit="1"/>
    </xf>
    <xf numFmtId="0" fontId="33" fillId="2" borderId="4" xfId="0" applyFont="1" applyFill="1" applyBorder="1" applyAlignment="1">
      <alignment horizontal="centerContinuous" vertical="center" shrinkToFit="1"/>
    </xf>
    <xf numFmtId="0" fontId="17" fillId="0" borderId="1" xfId="0" quotePrefix="1" applyFont="1" applyBorder="1" applyAlignment="1">
      <alignment horizontal="centerContinuous" vertical="center" shrinkToFit="1"/>
    </xf>
    <xf numFmtId="0" fontId="17" fillId="0" borderId="1" xfId="0" applyFont="1" applyBorder="1" applyAlignment="1">
      <alignment horizontal="centerContinuous" vertical="center" shrinkToFit="1"/>
    </xf>
    <xf numFmtId="0" fontId="17" fillId="6" borderId="1" xfId="0" applyFont="1" applyFill="1" applyBorder="1" applyAlignment="1">
      <alignment horizontal="centerContinuous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7" fillId="15" borderId="1" xfId="0" applyFont="1" applyFill="1" applyBorder="1" applyAlignment="1">
      <alignment horizontal="center" vertical="center" shrinkToFit="1"/>
    </xf>
    <xf numFmtId="0" fontId="17" fillId="7" borderId="1" xfId="0" applyFont="1" applyFill="1" applyBorder="1" applyAlignment="1">
      <alignment horizontal="centerContinuous" vertical="center" shrinkToFit="1"/>
    </xf>
    <xf numFmtId="0" fontId="17" fillId="7" borderId="1" xfId="0" applyFont="1" applyFill="1" applyBorder="1" applyAlignment="1">
      <alignment horizontal="center" vertical="center" shrinkToFit="1"/>
    </xf>
    <xf numFmtId="0" fontId="17" fillId="16" borderId="1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8" borderId="1" xfId="0" applyFont="1" applyFill="1" applyBorder="1" applyAlignment="1">
      <alignment horizontal="centerContinuous" vertical="center" shrinkToFit="1"/>
    </xf>
    <xf numFmtId="0" fontId="17" fillId="8" borderId="1" xfId="0" applyFont="1" applyFill="1" applyBorder="1" applyAlignment="1">
      <alignment horizontal="center" vertical="center" shrinkToFit="1"/>
    </xf>
    <xf numFmtId="0" fontId="11" fillId="0" borderId="4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81" fontId="11" fillId="0" borderId="30" xfId="0" applyNumberFormat="1" applyFont="1" applyBorder="1" applyAlignment="1">
      <alignment horizontal="centerContinuous" vertical="center"/>
    </xf>
    <xf numFmtId="0" fontId="11" fillId="0" borderId="6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0" fillId="0" borderId="0" xfId="0" applyFont="1" applyAlignment="1">
      <alignment horizontal="centerContinuous" vertical="center"/>
    </xf>
    <xf numFmtId="0" fontId="34" fillId="2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13" fillId="0" borderId="0" xfId="0" applyFont="1"/>
    <xf numFmtId="0" fontId="15" fillId="0" borderId="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1" fillId="2" borderId="15" xfId="0" applyFont="1" applyFill="1" applyBorder="1" applyAlignment="1">
      <alignment horizontal="centerContinuous" vertical="center"/>
    </xf>
    <xf numFmtId="0" fontId="21" fillId="2" borderId="16" xfId="0" applyFont="1" applyFill="1" applyBorder="1" applyAlignment="1">
      <alignment horizontal="centerContinuous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Continuous" vertical="center" wrapText="1"/>
    </xf>
    <xf numFmtId="0" fontId="21" fillId="2" borderId="17" xfId="0" applyFont="1" applyFill="1" applyBorder="1" applyAlignment="1">
      <alignment horizontal="centerContinuous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5" fillId="0" borderId="1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181" fontId="15" fillId="0" borderId="50" xfId="1" applyNumberFormat="1" applyFont="1" applyBorder="1" applyAlignment="1">
      <alignment horizontal="right" vertical="center"/>
    </xf>
    <xf numFmtId="0" fontId="15" fillId="0" borderId="12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81" fontId="15" fillId="0" borderId="113" xfId="1" applyNumberFormat="1" applyFont="1" applyBorder="1" applyAlignment="1">
      <alignment horizontal="right" vertical="center"/>
    </xf>
    <xf numFmtId="187" fontId="15" fillId="0" borderId="11" xfId="0" applyNumberFormat="1" applyFont="1" applyFill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81" fontId="15" fillId="0" borderId="57" xfId="1" applyNumberFormat="1" applyFont="1" applyBorder="1" applyAlignment="1">
      <alignment horizontal="right" vertical="center"/>
    </xf>
    <xf numFmtId="0" fontId="15" fillId="0" borderId="5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9" fontId="15" fillId="0" borderId="57" xfId="1" applyNumberFormat="1" applyFont="1" applyBorder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2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3" fillId="17" borderId="15" xfId="0" applyFont="1" applyFill="1" applyBorder="1" applyAlignment="1" applyProtection="1">
      <alignment horizontal="center" vertical="center"/>
      <protection locked="0"/>
    </xf>
    <xf numFmtId="0" fontId="33" fillId="17" borderId="16" xfId="0" applyFont="1" applyFill="1" applyBorder="1" applyAlignment="1" applyProtection="1">
      <alignment horizontal="center" vertical="center"/>
      <protection locked="0"/>
    </xf>
    <xf numFmtId="0" fontId="33" fillId="17" borderId="3" xfId="0" applyFont="1" applyFill="1" applyBorder="1" applyAlignment="1" applyProtection="1">
      <alignment horizontal="center" vertical="center"/>
      <protection locked="0"/>
    </xf>
    <xf numFmtId="0" fontId="33" fillId="17" borderId="15" xfId="0" applyFont="1" applyFill="1" applyBorder="1" applyAlignment="1" applyProtection="1">
      <alignment horizontal="centerContinuous" vertical="center"/>
      <protection locked="0"/>
    </xf>
    <xf numFmtId="0" fontId="33" fillId="17" borderId="32" xfId="0" applyFont="1" applyFill="1" applyBorder="1" applyAlignment="1" applyProtection="1">
      <alignment horizontal="center" vertical="center"/>
      <protection locked="0"/>
    </xf>
    <xf numFmtId="0" fontId="33" fillId="17" borderId="6" xfId="0" applyFont="1" applyFill="1" applyBorder="1" applyAlignment="1">
      <alignment horizontal="centerContinuous" vertical="center"/>
    </xf>
    <xf numFmtId="0" fontId="33" fillId="17" borderId="26" xfId="0" applyFont="1" applyFill="1" applyBorder="1" applyAlignment="1">
      <alignment horizontal="centerContinuous" vertical="center"/>
    </xf>
    <xf numFmtId="0" fontId="33" fillId="17" borderId="21" xfId="0" applyFont="1" applyFill="1" applyBorder="1" applyAlignment="1">
      <alignment horizontal="centerContinuous" vertical="center"/>
    </xf>
    <xf numFmtId="0" fontId="33" fillId="17" borderId="27" xfId="0" applyFont="1" applyFill="1" applyBorder="1" applyAlignment="1">
      <alignment horizontal="centerContinuous" vertical="center"/>
    </xf>
    <xf numFmtId="0" fontId="17" fillId="0" borderId="6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33" fillId="17" borderId="23" xfId="0" applyFont="1" applyFill="1" applyBorder="1" applyAlignment="1">
      <alignment horizontal="centerContinuous" vertical="center"/>
    </xf>
    <xf numFmtId="0" fontId="24" fillId="17" borderId="27" xfId="0" applyFont="1" applyFill="1" applyBorder="1" applyAlignment="1">
      <alignment horizontal="centerContinuous" vertical="center"/>
    </xf>
    <xf numFmtId="0" fontId="24" fillId="17" borderId="6" xfId="0" applyFont="1" applyFill="1" applyBorder="1" applyAlignment="1">
      <alignment horizontal="centerContinuous" vertical="center"/>
    </xf>
    <xf numFmtId="0" fontId="24" fillId="17" borderId="26" xfId="0" applyFont="1" applyFill="1" applyBorder="1" applyAlignment="1">
      <alignment horizontal="centerContinuous" vertical="center"/>
    </xf>
    <xf numFmtId="0" fontId="24" fillId="17" borderId="119" xfId="0" applyFont="1" applyFill="1" applyBorder="1" applyAlignment="1">
      <alignment horizontal="centerContinuous" vertical="center"/>
    </xf>
    <xf numFmtId="0" fontId="24" fillId="17" borderId="21" xfId="0" applyFont="1" applyFill="1" applyBorder="1" applyAlignment="1">
      <alignment horizontal="centerContinuous" vertical="center"/>
    </xf>
    <xf numFmtId="0" fontId="24" fillId="17" borderId="29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/>
    </xf>
    <xf numFmtId="0" fontId="24" fillId="17" borderId="28" xfId="0" applyFont="1" applyFill="1" applyBorder="1" applyAlignment="1">
      <alignment horizontal="center" vertical="center"/>
    </xf>
    <xf numFmtId="0" fontId="24" fillId="17" borderId="120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horizontal="center" vertical="center"/>
    </xf>
    <xf numFmtId="0" fontId="24" fillId="17" borderId="23" xfId="0" applyFont="1" applyFill="1" applyBorder="1" applyAlignment="1">
      <alignment horizontal="centerContinuous" vertical="center"/>
    </xf>
    <xf numFmtId="0" fontId="24" fillId="17" borderId="22" xfId="0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2" fillId="17" borderId="2" xfId="0" applyFont="1" applyFill="1" applyBorder="1" applyAlignment="1">
      <alignment horizontal="center" vertical="center"/>
    </xf>
    <xf numFmtId="0" fontId="22" fillId="17" borderId="15" xfId="0" applyFont="1" applyFill="1" applyBorder="1" applyAlignment="1">
      <alignment horizontal="center" vertical="center"/>
    </xf>
    <xf numFmtId="0" fontId="22" fillId="17" borderId="16" xfId="0" applyFont="1" applyFill="1" applyBorder="1" applyAlignment="1">
      <alignment horizontal="center" vertical="center"/>
    </xf>
    <xf numFmtId="0" fontId="22" fillId="17" borderId="16" xfId="0" applyFont="1" applyFill="1" applyBorder="1" applyAlignment="1">
      <alignment vertical="center" shrinkToFit="1"/>
    </xf>
    <xf numFmtId="0" fontId="22" fillId="17" borderId="17" xfId="0" applyFont="1" applyFill="1" applyBorder="1" applyAlignment="1">
      <alignment vertical="center" shrinkToFit="1"/>
    </xf>
    <xf numFmtId="0" fontId="22" fillId="17" borderId="3" xfId="0" applyFont="1" applyFill="1" applyBorder="1" applyAlignment="1">
      <alignment horizontal="center" vertical="center"/>
    </xf>
    <xf numFmtId="0" fontId="33" fillId="17" borderId="32" xfId="0" applyFont="1" applyFill="1" applyBorder="1" applyAlignment="1" applyProtection="1">
      <alignment horizontal="centerContinuous" vertical="center"/>
      <protection locked="0"/>
    </xf>
    <xf numFmtId="0" fontId="17" fillId="0" borderId="2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33" fillId="17" borderId="1" xfId="0" applyFont="1" applyFill="1" applyBorder="1" applyAlignment="1" applyProtection="1">
      <alignment horizontal="center" vertical="center"/>
      <protection locked="0"/>
    </xf>
    <xf numFmtId="3" fontId="17" fillId="0" borderId="36" xfId="0" applyNumberFormat="1" applyFont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3" fontId="17" fillId="0" borderId="60" xfId="0" applyNumberFormat="1" applyFont="1" applyBorder="1" applyAlignment="1">
      <alignment horizontal="center" vertical="center"/>
    </xf>
    <xf numFmtId="3" fontId="17" fillId="0" borderId="60" xfId="0" applyNumberFormat="1" applyFont="1" applyBorder="1" applyAlignment="1" applyProtection="1">
      <alignment horizontal="center" vertical="center"/>
      <protection locked="0"/>
    </xf>
    <xf numFmtId="3" fontId="15" fillId="0" borderId="0" xfId="0" applyNumberFormat="1" applyFont="1" applyProtection="1">
      <protection locked="0"/>
    </xf>
    <xf numFmtId="3" fontId="15" fillId="0" borderId="0" xfId="0" applyNumberFormat="1" applyFont="1" applyAlignment="1" applyProtection="1">
      <alignment shrinkToFit="1"/>
      <protection locked="0"/>
    </xf>
    <xf numFmtId="3" fontId="21" fillId="0" borderId="0" xfId="0" applyNumberFormat="1" applyFont="1" applyAlignment="1" applyProtection="1">
      <alignment shrinkToFit="1"/>
      <protection locked="0"/>
    </xf>
    <xf numFmtId="181" fontId="15" fillId="0" borderId="0" xfId="1" applyNumberFormat="1" applyFont="1" applyProtection="1">
      <protection locked="0"/>
    </xf>
    <xf numFmtId="0" fontId="7" fillId="0" borderId="0" xfId="0" applyFont="1" applyBorder="1" applyAlignment="1">
      <alignment horizontal="center" vertical="center"/>
    </xf>
    <xf numFmtId="0" fontId="35" fillId="17" borderId="22" xfId="0" applyFont="1" applyFill="1" applyBorder="1" applyAlignment="1">
      <alignment horizontal="center" vertical="center"/>
    </xf>
    <xf numFmtId="0" fontId="35" fillId="17" borderId="28" xfId="0" applyFont="1" applyFill="1" applyBorder="1" applyAlignment="1">
      <alignment horizontal="center" vertical="center"/>
    </xf>
    <xf numFmtId="0" fontId="35" fillId="17" borderId="7" xfId="0" applyFont="1" applyFill="1" applyBorder="1" applyAlignment="1">
      <alignment horizontal="center" vertical="center"/>
    </xf>
    <xf numFmtId="0" fontId="35" fillId="17" borderId="29" xfId="0" applyFont="1" applyFill="1" applyBorder="1" applyAlignment="1">
      <alignment horizontal="center" vertical="center"/>
    </xf>
    <xf numFmtId="0" fontId="35" fillId="17" borderId="12" xfId="0" applyFont="1" applyFill="1" applyBorder="1" applyAlignment="1">
      <alignment horizontal="center" vertical="center"/>
    </xf>
    <xf numFmtId="0" fontId="17" fillId="17" borderId="7" xfId="0" applyFont="1" applyFill="1" applyBorder="1" applyAlignment="1">
      <alignment horizontal="center" vertical="center"/>
    </xf>
    <xf numFmtId="181" fontId="11" fillId="0" borderId="15" xfId="0" applyNumberFormat="1" applyFont="1" applyBorder="1" applyAlignment="1">
      <alignment horizontal="centerContinuous" vertical="center"/>
    </xf>
    <xf numFmtId="0" fontId="15" fillId="0" borderId="27" xfId="0" applyFont="1" applyBorder="1" applyAlignment="1">
      <alignment horizontal="center"/>
    </xf>
    <xf numFmtId="10" fontId="11" fillId="0" borderId="29" xfId="0" applyNumberFormat="1" applyFont="1" applyBorder="1" applyAlignment="1">
      <alignment horizontal="centerContinuous" vertical="center"/>
    </xf>
    <xf numFmtId="10" fontId="15" fillId="0" borderId="29" xfId="1" applyNumberFormat="1" applyFont="1" applyBorder="1" applyAlignment="1">
      <alignment horizontal="centerContinuous"/>
    </xf>
    <xf numFmtId="0" fontId="15" fillId="0" borderId="4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0" fontId="11" fillId="0" borderId="28" xfId="0" applyNumberFormat="1" applyFont="1" applyBorder="1" applyAlignment="1">
      <alignment horizontal="centerContinuous" vertical="center"/>
    </xf>
    <xf numFmtId="10" fontId="15" fillId="0" borderId="28" xfId="1" applyNumberFormat="1" applyFont="1" applyBorder="1" applyAlignment="1">
      <alignment horizontal="centerContinuous"/>
    </xf>
    <xf numFmtId="0" fontId="15" fillId="0" borderId="4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0" fontId="11" fillId="0" borderId="22" xfId="0" applyNumberFormat="1" applyFont="1" applyBorder="1" applyAlignment="1">
      <alignment horizontal="centerContinuous" vertical="center"/>
    </xf>
    <xf numFmtId="10" fontId="15" fillId="0" borderId="22" xfId="1" applyNumberFormat="1" applyFont="1" applyBorder="1" applyAlignment="1">
      <alignment horizontal="centerContinuous"/>
    </xf>
    <xf numFmtId="0" fontId="15" fillId="0" borderId="13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10" fontId="11" fillId="0" borderId="120" xfId="0" applyNumberFormat="1" applyFont="1" applyBorder="1" applyAlignment="1">
      <alignment horizontal="centerContinuous" vertical="center"/>
    </xf>
    <xf numFmtId="10" fontId="15" fillId="0" borderId="120" xfId="1" applyNumberFormat="1" applyFont="1" applyBorder="1" applyAlignment="1">
      <alignment horizontal="centerContinuous"/>
    </xf>
    <xf numFmtId="0" fontId="15" fillId="0" borderId="11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190" fontId="17" fillId="0" borderId="25" xfId="0" applyNumberFormat="1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72" xfId="0" applyFont="1" applyFill="1" applyBorder="1" applyAlignment="1">
      <alignment horizontal="center" vertical="center"/>
    </xf>
    <xf numFmtId="0" fontId="24" fillId="17" borderId="15" xfId="0" applyFont="1" applyFill="1" applyBorder="1" applyAlignment="1">
      <alignment horizontal="centerContinuous" vertical="center"/>
    </xf>
    <xf numFmtId="0" fontId="24" fillId="17" borderId="16" xfId="0" applyFont="1" applyFill="1" applyBorder="1" applyAlignment="1">
      <alignment horizontal="centerContinuous" vertical="center"/>
    </xf>
    <xf numFmtId="0" fontId="24" fillId="17" borderId="16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4" fillId="17" borderId="32" xfId="0" applyFont="1" applyFill="1" applyBorder="1" applyAlignment="1">
      <alignment horizontal="centerContinuous" vertical="center"/>
    </xf>
    <xf numFmtId="0" fontId="24" fillId="17" borderId="15" xfId="0" applyFont="1" applyFill="1" applyBorder="1" applyAlignment="1">
      <alignment horizontal="center" vertical="center"/>
    </xf>
    <xf numFmtId="0" fontId="24" fillId="17" borderId="16" xfId="0" applyFont="1" applyFill="1" applyBorder="1" applyAlignment="1">
      <alignment horizontal="center" vertical="center" wrapText="1"/>
    </xf>
    <xf numFmtId="0" fontId="24" fillId="17" borderId="17" xfId="0" applyFont="1" applyFill="1" applyBorder="1" applyAlignment="1">
      <alignment horizontal="center" vertical="center" wrapText="1"/>
    </xf>
    <xf numFmtId="0" fontId="24" fillId="17" borderId="3" xfId="0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Continuous" vertical="center"/>
    </xf>
    <xf numFmtId="182" fontId="11" fillId="0" borderId="40" xfId="0" applyNumberFormat="1" applyFont="1" applyFill="1" applyBorder="1" applyAlignment="1">
      <alignment horizontal="center" vertical="center"/>
    </xf>
    <xf numFmtId="182" fontId="11" fillId="0" borderId="45" xfId="0" applyNumberFormat="1" applyFont="1" applyFill="1" applyBorder="1" applyAlignment="1">
      <alignment horizontal="center" vertical="center"/>
    </xf>
    <xf numFmtId="182" fontId="11" fillId="0" borderId="46" xfId="0" applyNumberFormat="1" applyFont="1" applyFill="1" applyBorder="1" applyAlignment="1">
      <alignment horizontal="center" vertical="center"/>
    </xf>
    <xf numFmtId="179" fontId="11" fillId="0" borderId="124" xfId="2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4" fillId="17" borderId="32" xfId="0" quotePrefix="1" applyFont="1" applyFill="1" applyBorder="1" applyAlignment="1">
      <alignment horizontal="centerContinuous" vertical="center"/>
    </xf>
    <xf numFmtId="0" fontId="24" fillId="17" borderId="2" xfId="0" applyFont="1" applyFill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182" fontId="11" fillId="0" borderId="41" xfId="0" applyNumberFormat="1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182" fontId="11" fillId="0" borderId="43" xfId="0" applyNumberFormat="1" applyFont="1" applyBorder="1" applyAlignment="1">
      <alignment horizontal="centerContinuous" vertical="center"/>
    </xf>
    <xf numFmtId="182" fontId="11" fillId="0" borderId="32" xfId="0" applyNumberFormat="1" applyFont="1" applyBorder="1" applyAlignment="1">
      <alignment horizontal="centerContinuous" vertical="center"/>
    </xf>
    <xf numFmtId="0" fontId="51" fillId="0" borderId="0" xfId="0" applyFont="1" applyAlignment="1">
      <alignment horizontal="right"/>
    </xf>
    <xf numFmtId="0" fontId="51" fillId="0" borderId="0" xfId="0" applyFont="1" applyProtection="1">
      <protection locked="0"/>
    </xf>
    <xf numFmtId="0" fontId="51" fillId="0" borderId="0" xfId="0" applyFont="1" applyAlignment="1" applyProtection="1">
      <alignment horizontal="right"/>
      <protection locked="0"/>
    </xf>
    <xf numFmtId="0" fontId="24" fillId="17" borderId="15" xfId="0" applyFont="1" applyFill="1" applyBorder="1" applyAlignment="1" applyProtection="1">
      <alignment horizontal="center" vertical="center"/>
      <protection locked="0"/>
    </xf>
    <xf numFmtId="0" fontId="24" fillId="17" borderId="16" xfId="0" applyFont="1" applyFill="1" applyBorder="1" applyAlignment="1" applyProtection="1">
      <alignment horizontal="center" vertical="center"/>
      <protection locked="0"/>
    </xf>
    <xf numFmtId="188" fontId="11" fillId="0" borderId="13" xfId="0" applyNumberFormat="1" applyFont="1" applyBorder="1" applyAlignment="1" applyProtection="1">
      <alignment horizontal="center" vertical="center"/>
      <protection locked="0"/>
    </xf>
    <xf numFmtId="188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52" fillId="17" borderId="15" xfId="0" applyFont="1" applyFill="1" applyBorder="1" applyAlignment="1" applyProtection="1">
      <alignment horizontal="centerContinuous" vertical="center"/>
      <protection locked="0"/>
    </xf>
    <xf numFmtId="0" fontId="52" fillId="17" borderId="16" xfId="0" applyFont="1" applyFill="1" applyBorder="1" applyAlignment="1" applyProtection="1">
      <alignment horizontal="centerContinuous" vertical="center"/>
      <protection locked="0"/>
    </xf>
    <xf numFmtId="0" fontId="51" fillId="0" borderId="39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51" fillId="0" borderId="34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4" fillId="17" borderId="3" xfId="0" applyFont="1" applyFill="1" applyBorder="1" applyAlignment="1">
      <alignment horizontal="centerContinuous" vertical="center"/>
    </xf>
    <xf numFmtId="0" fontId="24" fillId="17" borderId="4" xfId="0" applyFont="1" applyFill="1" applyBorder="1" applyAlignment="1">
      <alignment horizontal="centerContinuous" vertical="center"/>
    </xf>
    <xf numFmtId="0" fontId="11" fillId="0" borderId="47" xfId="0" applyFont="1" applyBorder="1" applyAlignment="1">
      <alignment horizontal="centerContinuous" vertical="center"/>
    </xf>
    <xf numFmtId="0" fontId="11" fillId="0" borderId="113" xfId="0" applyFont="1" applyBorder="1" applyAlignment="1">
      <alignment horizontal="centerContinuous" vertical="center"/>
    </xf>
    <xf numFmtId="0" fontId="11" fillId="0" borderId="41" xfId="0" applyFont="1" applyBorder="1" applyAlignment="1">
      <alignment horizontal="centerContinuous" vertical="center"/>
    </xf>
    <xf numFmtId="0" fontId="11" fillId="0" borderId="48" xfId="0" applyFont="1" applyBorder="1" applyAlignment="1">
      <alignment horizontal="centerContinuous" vertical="center"/>
    </xf>
    <xf numFmtId="0" fontId="11" fillId="0" borderId="114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190" fontId="11" fillId="0" borderId="31" xfId="0" applyNumberFormat="1" applyFont="1" applyBorder="1" applyAlignment="1">
      <alignment horizontal="centerContinuous" vertical="center"/>
    </xf>
    <xf numFmtId="0" fontId="24" fillId="17" borderId="4" xfId="0" quotePrefix="1" applyFont="1" applyFill="1" applyBorder="1" applyAlignment="1">
      <alignment horizontal="centerContinuous" vertical="center"/>
    </xf>
    <xf numFmtId="0" fontId="24" fillId="17" borderId="30" xfId="0" quotePrefix="1" applyFont="1" applyFill="1" applyBorder="1" applyAlignment="1">
      <alignment horizontal="centerContinuous" vertical="center"/>
    </xf>
    <xf numFmtId="0" fontId="24" fillId="17" borderId="2" xfId="0" quotePrefix="1" applyFont="1" applyFill="1" applyBorder="1" applyAlignment="1">
      <alignment horizontal="centerContinuous" vertical="center"/>
    </xf>
    <xf numFmtId="0" fontId="11" fillId="0" borderId="54" xfId="0" applyFont="1" applyBorder="1" applyAlignment="1">
      <alignment horizontal="centerContinuous" vertical="center"/>
    </xf>
    <xf numFmtId="0" fontId="11" fillId="0" borderId="56" xfId="0" applyFont="1" applyBorder="1" applyAlignment="1">
      <alignment horizontal="centerContinuous" vertical="center"/>
    </xf>
    <xf numFmtId="0" fontId="11" fillId="0" borderId="116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117" xfId="0" applyFont="1" applyBorder="1" applyAlignment="1">
      <alignment horizontal="centerContinuous" vertical="center"/>
    </xf>
    <xf numFmtId="0" fontId="11" fillId="0" borderId="58" xfId="0" applyFont="1" applyBorder="1" applyAlignment="1">
      <alignment horizontal="centerContinuous" vertical="center"/>
    </xf>
    <xf numFmtId="0" fontId="11" fillId="0" borderId="109" xfId="0" applyFont="1" applyBorder="1" applyAlignment="1">
      <alignment horizontal="centerContinuous" vertical="center"/>
    </xf>
    <xf numFmtId="0" fontId="11" fillId="0" borderId="51" xfId="0" applyFont="1" applyBorder="1" applyAlignment="1">
      <alignment horizontal="centerContinuous" vertical="center"/>
    </xf>
    <xf numFmtId="0" fontId="11" fillId="0" borderId="28" xfId="0" applyFont="1" applyBorder="1" applyAlignment="1">
      <alignment horizontal="centerContinuous" vertical="center"/>
    </xf>
    <xf numFmtId="0" fontId="11" fillId="0" borderId="22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24" fillId="17" borderId="30" xfId="0" applyFont="1" applyFill="1" applyBorder="1" applyAlignment="1">
      <alignment horizontal="centerContinuous" vertical="center"/>
    </xf>
    <xf numFmtId="0" fontId="11" fillId="0" borderId="108" xfId="0" applyFont="1" applyBorder="1" applyAlignment="1">
      <alignment horizontal="center" vertical="center"/>
    </xf>
    <xf numFmtId="0" fontId="54" fillId="0" borderId="11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Continuous" vertical="center"/>
    </xf>
    <xf numFmtId="0" fontId="54" fillId="0" borderId="11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Continuous" vertical="center"/>
    </xf>
    <xf numFmtId="0" fontId="11" fillId="0" borderId="51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Continuous" vertical="center"/>
    </xf>
    <xf numFmtId="190" fontId="11" fillId="0" borderId="54" xfId="0" applyNumberFormat="1" applyFont="1" applyBorder="1" applyAlignment="1">
      <alignment horizontal="centerContinuous" vertical="center"/>
    </xf>
    <xf numFmtId="190" fontId="11" fillId="0" borderId="105" xfId="0" applyNumberFormat="1" applyFont="1" applyBorder="1" applyAlignment="1">
      <alignment horizontal="centerContinuous" vertical="center"/>
    </xf>
    <xf numFmtId="190" fontId="11" fillId="0" borderId="116" xfId="0" applyNumberFormat="1" applyFont="1" applyBorder="1" applyAlignment="1">
      <alignment horizontal="centerContinuous" vertical="center"/>
    </xf>
    <xf numFmtId="190" fontId="11" fillId="0" borderId="56" xfId="0" applyNumberFormat="1" applyFont="1" applyBorder="1" applyAlignment="1">
      <alignment horizontal="centerContinuous" vertical="center"/>
    </xf>
    <xf numFmtId="190" fontId="11" fillId="0" borderId="113" xfId="0" applyNumberFormat="1" applyFont="1" applyBorder="1" applyAlignment="1">
      <alignment horizontal="center" vertical="center"/>
    </xf>
    <xf numFmtId="0" fontId="11" fillId="0" borderId="107" xfId="0" applyFont="1" applyBorder="1" applyAlignment="1">
      <alignment horizontal="centerContinuous" vertical="center"/>
    </xf>
    <xf numFmtId="190" fontId="11" fillId="0" borderId="123" xfId="0" applyNumberFormat="1" applyFont="1" applyBorder="1" applyAlignment="1">
      <alignment horizontal="centerContinuous" vertical="center"/>
    </xf>
    <xf numFmtId="190" fontId="11" fillId="0" borderId="49" xfId="0" applyNumberFormat="1" applyFont="1" applyBorder="1" applyAlignment="1">
      <alignment horizontal="centerContinuous" vertical="center"/>
    </xf>
    <xf numFmtId="190" fontId="11" fillId="0" borderId="115" xfId="0" applyNumberFormat="1" applyFont="1" applyBorder="1" applyAlignment="1">
      <alignment horizontal="centerContinuous" vertical="center"/>
    </xf>
    <xf numFmtId="190" fontId="11" fillId="0" borderId="114" xfId="0" applyNumberFormat="1" applyFont="1" applyBorder="1" applyAlignment="1">
      <alignment horizontal="center" vertical="center"/>
    </xf>
    <xf numFmtId="190" fontId="11" fillId="0" borderId="2" xfId="0" applyNumberFormat="1" applyFont="1" applyBorder="1" applyAlignment="1">
      <alignment horizontal="centerContinuous" vertical="center"/>
    </xf>
    <xf numFmtId="190" fontId="11" fillId="0" borderId="30" xfId="0" applyNumberFormat="1" applyFont="1" applyBorder="1" applyAlignment="1">
      <alignment horizontal="centerContinuous" vertical="center"/>
    </xf>
    <xf numFmtId="190" fontId="11" fillId="0" borderId="32" xfId="0" applyNumberFormat="1" applyFont="1" applyBorder="1" applyAlignment="1">
      <alignment horizontal="centerContinuous" vertical="center"/>
    </xf>
    <xf numFmtId="190" fontId="11" fillId="0" borderId="3" xfId="0" applyNumberFormat="1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9" fontId="15" fillId="0" borderId="3" xfId="1" applyNumberFormat="1" applyFont="1" applyBorder="1" applyAlignment="1">
      <alignment horizontal="center" vertical="center"/>
    </xf>
    <xf numFmtId="181" fontId="15" fillId="0" borderId="0" xfId="1" applyNumberFormat="1" applyFont="1" applyBorder="1" applyAlignment="1">
      <alignment horizontal="center" vertical="center"/>
    </xf>
    <xf numFmtId="9" fontId="15" fillId="0" borderId="0" xfId="1" applyNumberFormat="1" applyFont="1" applyBorder="1" applyAlignment="1">
      <alignment horizontal="center" vertical="center"/>
    </xf>
    <xf numFmtId="0" fontId="55" fillId="0" borderId="0" xfId="0" applyFont="1" applyAlignment="1">
      <alignment horizontal="justify"/>
    </xf>
    <xf numFmtId="0" fontId="22" fillId="17" borderId="16" xfId="0" applyFont="1" applyFill="1" applyBorder="1" applyAlignment="1">
      <alignment horizontal="center" vertical="center" shrinkToFit="1"/>
    </xf>
    <xf numFmtId="0" fontId="22" fillId="17" borderId="17" xfId="0" applyFont="1" applyFill="1" applyBorder="1" applyAlignment="1">
      <alignment horizontal="center" vertical="center" shrinkToFit="1"/>
    </xf>
    <xf numFmtId="0" fontId="22" fillId="17" borderId="1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 shrinkToFit="1"/>
    </xf>
    <xf numFmtId="181" fontId="15" fillId="0" borderId="36" xfId="1" applyNumberFormat="1" applyFont="1" applyBorder="1" applyAlignment="1">
      <alignment horizontal="center" vertical="center"/>
    </xf>
    <xf numFmtId="181" fontId="15" fillId="0" borderId="37" xfId="1" applyNumberFormat="1" applyFont="1" applyBorder="1" applyAlignment="1">
      <alignment horizontal="center" vertical="center"/>
    </xf>
    <xf numFmtId="181" fontId="15" fillId="0" borderId="38" xfId="1" applyNumberFormat="1" applyFont="1" applyBorder="1" applyAlignment="1">
      <alignment horizontal="center" vertical="center"/>
    </xf>
    <xf numFmtId="0" fontId="22" fillId="17" borderId="54" xfId="0" applyFont="1" applyFill="1" applyBorder="1" applyAlignment="1">
      <alignment horizontal="center" vertical="center"/>
    </xf>
    <xf numFmtId="0" fontId="22" fillId="17" borderId="39" xfId="0" applyFont="1" applyFill="1" applyBorder="1" applyAlignment="1">
      <alignment horizontal="centerContinuous" vertical="center"/>
    </xf>
    <xf numFmtId="0" fontId="22" fillId="17" borderId="104" xfId="0" applyFont="1" applyFill="1" applyBorder="1" applyAlignment="1">
      <alignment horizontal="centerContinuous" vertical="center"/>
    </xf>
    <xf numFmtId="0" fontId="22" fillId="17" borderId="104" xfId="0" applyFont="1" applyFill="1" applyBorder="1" applyAlignment="1">
      <alignment horizontal="center" vertical="center"/>
    </xf>
    <xf numFmtId="0" fontId="22" fillId="17" borderId="104" xfId="0" applyFont="1" applyFill="1" applyBorder="1" applyAlignment="1">
      <alignment horizontal="center" vertical="center" shrinkToFit="1"/>
    </xf>
    <xf numFmtId="0" fontId="22" fillId="17" borderId="104" xfId="0" applyFont="1" applyFill="1" applyBorder="1" applyAlignment="1">
      <alignment horizontal="centerContinuous" vertical="center" shrinkToFit="1"/>
    </xf>
    <xf numFmtId="0" fontId="22" fillId="17" borderId="125" xfId="0" applyFont="1" applyFill="1" applyBorder="1" applyAlignment="1">
      <alignment horizontal="centerContinuous" vertical="center" shrinkToFit="1"/>
    </xf>
    <xf numFmtId="0" fontId="22" fillId="17" borderId="58" xfId="0" applyFont="1" applyFill="1" applyBorder="1" applyAlignment="1">
      <alignment horizontal="centerContinuous" vertical="center"/>
    </xf>
    <xf numFmtId="0" fontId="22" fillId="17" borderId="56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91" fontId="11" fillId="0" borderId="41" xfId="0" applyNumberFormat="1" applyFont="1" applyBorder="1" applyAlignment="1">
      <alignment horizontal="centerContinuous" vertical="center"/>
    </xf>
    <xf numFmtId="191" fontId="11" fillId="0" borderId="43" xfId="0" applyNumberFormat="1" applyFont="1" applyBorder="1" applyAlignment="1">
      <alignment horizontal="centerContinuous" vertical="center"/>
    </xf>
    <xf numFmtId="191" fontId="11" fillId="0" borderId="32" xfId="0" applyNumberFormat="1" applyFont="1" applyBorder="1" applyAlignment="1">
      <alignment horizontal="centerContinuous" vertical="center"/>
    </xf>
    <xf numFmtId="190" fontId="11" fillId="0" borderId="13" xfId="0" applyNumberFormat="1" applyFont="1" applyBorder="1" applyAlignment="1">
      <alignment horizontal="center" vertical="center"/>
    </xf>
    <xf numFmtId="190" fontId="11" fillId="0" borderId="8" xfId="0" applyNumberFormat="1" applyFont="1" applyBorder="1" applyAlignment="1">
      <alignment horizontal="center" vertical="center"/>
    </xf>
    <xf numFmtId="190" fontId="11" fillId="0" borderId="14" xfId="0" applyNumberFormat="1" applyFont="1" applyBorder="1" applyAlignment="1">
      <alignment horizontal="center" vertical="center"/>
    </xf>
    <xf numFmtId="190" fontId="11" fillId="0" borderId="18" xfId="0" applyNumberFormat="1" applyFont="1" applyBorder="1" applyAlignment="1">
      <alignment horizontal="center" vertical="center"/>
    </xf>
    <xf numFmtId="190" fontId="11" fillId="0" borderId="19" xfId="0" applyNumberFormat="1" applyFont="1" applyBorder="1" applyAlignment="1">
      <alignment horizontal="center" vertical="center"/>
    </xf>
    <xf numFmtId="190" fontId="11" fillId="0" borderId="20" xfId="0" applyNumberFormat="1" applyFont="1" applyBorder="1" applyAlignment="1">
      <alignment horizontal="center" vertical="center"/>
    </xf>
    <xf numFmtId="190" fontId="11" fillId="0" borderId="15" xfId="0" applyNumberFormat="1" applyFont="1" applyBorder="1" applyAlignment="1">
      <alignment horizontal="center" vertical="center"/>
    </xf>
    <xf numFmtId="190" fontId="11" fillId="0" borderId="16" xfId="0" applyNumberFormat="1" applyFont="1" applyBorder="1" applyAlignment="1">
      <alignment horizontal="center" vertical="center"/>
    </xf>
    <xf numFmtId="190" fontId="11" fillId="0" borderId="17" xfId="0" applyNumberFormat="1" applyFont="1" applyBorder="1" applyAlignment="1">
      <alignment horizontal="center" vertical="center"/>
    </xf>
    <xf numFmtId="190" fontId="11" fillId="0" borderId="3" xfId="0" applyNumberFormat="1" applyFont="1" applyBorder="1" applyAlignment="1">
      <alignment horizontal="center" vertical="center"/>
    </xf>
    <xf numFmtId="190" fontId="11" fillId="0" borderId="13" xfId="0" applyNumberFormat="1" applyFont="1" applyFill="1" applyBorder="1" applyAlignment="1">
      <alignment horizontal="center" vertical="center"/>
    </xf>
    <xf numFmtId="190" fontId="11" fillId="0" borderId="6" xfId="0" applyNumberFormat="1" applyFont="1" applyFill="1" applyBorder="1" applyAlignment="1">
      <alignment horizontal="center" vertical="center"/>
    </xf>
    <xf numFmtId="190" fontId="11" fillId="0" borderId="27" xfId="0" applyNumberFormat="1" applyFont="1" applyFill="1" applyBorder="1" applyAlignment="1">
      <alignment horizontal="center" vertical="center"/>
    </xf>
    <xf numFmtId="190" fontId="11" fillId="0" borderId="8" xfId="0" applyNumberFormat="1" applyFont="1" applyFill="1" applyBorder="1" applyAlignment="1">
      <alignment horizontal="center" vertical="center"/>
    </xf>
    <xf numFmtId="190" fontId="11" fillId="0" borderId="14" xfId="0" applyNumberFormat="1" applyFont="1" applyFill="1" applyBorder="1" applyAlignment="1">
      <alignment horizontal="center" vertical="center"/>
    </xf>
    <xf numFmtId="190" fontId="11" fillId="0" borderId="2" xfId="0" applyNumberFormat="1" applyFont="1" applyBorder="1" applyAlignment="1">
      <alignment horizontal="center" vertical="center"/>
    </xf>
    <xf numFmtId="190" fontId="11" fillId="0" borderId="30" xfId="0" applyNumberFormat="1" applyFont="1" applyBorder="1" applyAlignment="1">
      <alignment horizontal="center" vertical="center"/>
    </xf>
    <xf numFmtId="190" fontId="11" fillId="0" borderId="0" xfId="0" applyNumberFormat="1" applyFont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15" fillId="17" borderId="56" xfId="0" applyFont="1" applyFill="1" applyBorder="1" applyAlignment="1">
      <alignment horizontal="centerContinuous" vertical="center"/>
    </xf>
    <xf numFmtId="190" fontId="11" fillId="0" borderId="122" xfId="0" applyNumberFormat="1" applyFont="1" applyBorder="1" applyAlignment="1">
      <alignment horizontal="centerContinuous" vertical="center"/>
    </xf>
    <xf numFmtId="190" fontId="11" fillId="0" borderId="27" xfId="0" applyNumberFormat="1" applyFont="1" applyBorder="1" applyAlignment="1">
      <alignment horizontal="centerContinuous" vertical="center"/>
    </xf>
    <xf numFmtId="190" fontId="11" fillId="0" borderId="26" xfId="0" applyNumberFormat="1" applyFont="1" applyBorder="1" applyAlignment="1">
      <alignment horizontal="centerContinuous" vertical="center"/>
    </xf>
    <xf numFmtId="190" fontId="11" fillId="0" borderId="50" xfId="0" applyNumberFormat="1" applyFont="1" applyBorder="1" applyAlignment="1">
      <alignment horizontal="centerContinuous" vertical="center"/>
    </xf>
    <xf numFmtId="190" fontId="11" fillId="0" borderId="109" xfId="0" applyNumberFormat="1" applyFont="1" applyBorder="1" applyAlignment="1">
      <alignment horizontal="centerContinuous" vertical="center"/>
    </xf>
    <xf numFmtId="190" fontId="11" fillId="0" borderId="29" xfId="0" applyNumberFormat="1" applyFont="1" applyBorder="1" applyAlignment="1">
      <alignment horizontal="centerContinuous" vertical="center"/>
    </xf>
    <xf numFmtId="190" fontId="11" fillId="0" borderId="28" xfId="0" applyNumberFormat="1" applyFont="1" applyBorder="1" applyAlignment="1">
      <alignment horizontal="centerContinuous" vertical="center"/>
    </xf>
    <xf numFmtId="190" fontId="11" fillId="0" borderId="51" xfId="0" applyNumberFormat="1" applyFont="1" applyBorder="1" applyAlignment="1">
      <alignment horizontal="centerContinuous" vertical="center"/>
    </xf>
    <xf numFmtId="190" fontId="11" fillId="0" borderId="117" xfId="0" applyNumberFormat="1" applyFont="1" applyBorder="1" applyAlignment="1">
      <alignment horizontal="centerContinuous" vertical="center"/>
    </xf>
    <xf numFmtId="190" fontId="11" fillId="0" borderId="25" xfId="0" applyNumberFormat="1" applyFont="1" applyBorder="1" applyAlignment="1">
      <alignment horizontal="centerContinuous" vertical="center"/>
    </xf>
    <xf numFmtId="0" fontId="51" fillId="0" borderId="1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90" fontId="17" fillId="0" borderId="6" xfId="0" applyNumberFormat="1" applyFont="1" applyBorder="1" applyAlignment="1">
      <alignment horizontal="center" vertical="center"/>
    </xf>
    <xf numFmtId="190" fontId="17" fillId="0" borderId="23" xfId="0" applyNumberFormat="1" applyFont="1" applyBorder="1" applyAlignment="1">
      <alignment horizontal="center" vertical="center"/>
    </xf>
    <xf numFmtId="190" fontId="17" fillId="0" borderId="22" xfId="0" applyNumberFormat="1" applyFont="1" applyBorder="1" applyAlignment="1">
      <alignment horizontal="center" vertical="center"/>
    </xf>
    <xf numFmtId="190" fontId="17" fillId="0" borderId="12" xfId="0" applyNumberFormat="1" applyFont="1" applyBorder="1" applyAlignment="1">
      <alignment horizontal="center" vertical="center"/>
    </xf>
    <xf numFmtId="190" fontId="17" fillId="0" borderId="19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1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17" fillId="0" borderId="107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32" fillId="18" borderId="13" xfId="0" applyFont="1" applyFill="1" applyBorder="1" applyAlignment="1">
      <alignment horizontal="center" vertical="center"/>
    </xf>
    <xf numFmtId="0" fontId="32" fillId="18" borderId="8" xfId="0" applyFont="1" applyFill="1" applyBorder="1" applyAlignment="1">
      <alignment horizontal="center" vertical="center"/>
    </xf>
    <xf numFmtId="0" fontId="32" fillId="18" borderId="14" xfId="0" applyFont="1" applyFill="1" applyBorder="1" applyAlignment="1">
      <alignment horizontal="center" vertical="center"/>
    </xf>
    <xf numFmtId="0" fontId="32" fillId="18" borderId="42" xfId="0" applyFont="1" applyFill="1" applyBorder="1" applyAlignment="1">
      <alignment horizontal="center" vertical="center"/>
    </xf>
    <xf numFmtId="0" fontId="32" fillId="18" borderId="41" xfId="0" applyFont="1" applyFill="1" applyBorder="1" applyAlignment="1">
      <alignment horizontal="center" vertical="center"/>
    </xf>
    <xf numFmtId="0" fontId="32" fillId="18" borderId="9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/>
    </xf>
    <xf numFmtId="0" fontId="32" fillId="18" borderId="11" xfId="0" applyFont="1" applyFill="1" applyBorder="1" applyAlignment="1">
      <alignment horizontal="center" vertical="center"/>
    </xf>
    <xf numFmtId="0" fontId="32" fillId="18" borderId="49" xfId="0" applyFont="1" applyFill="1" applyBorder="1" applyAlignment="1">
      <alignment horizontal="center" vertical="center"/>
    </xf>
    <xf numFmtId="0" fontId="32" fillId="18" borderId="31" xfId="0" applyFont="1" applyFill="1" applyBorder="1" applyAlignment="1">
      <alignment horizontal="center" vertical="center"/>
    </xf>
    <xf numFmtId="0" fontId="32" fillId="18" borderId="18" xfId="0" applyFont="1" applyFill="1" applyBorder="1" applyAlignment="1">
      <alignment horizontal="center" vertical="center"/>
    </xf>
    <xf numFmtId="0" fontId="32" fillId="18" borderId="19" xfId="0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0" fontId="32" fillId="18" borderId="44" xfId="0" applyFont="1" applyFill="1" applyBorder="1" applyAlignment="1">
      <alignment horizontal="center" vertical="center"/>
    </xf>
    <xf numFmtId="0" fontId="32" fillId="18" borderId="43" xfId="0" applyFont="1" applyFill="1" applyBorder="1" applyAlignment="1">
      <alignment horizontal="center" vertical="center"/>
    </xf>
    <xf numFmtId="0" fontId="32" fillId="18" borderId="106" xfId="0" applyFont="1" applyFill="1" applyBorder="1" applyAlignment="1">
      <alignment horizontal="center" vertical="center"/>
    </xf>
    <xf numFmtId="0" fontId="32" fillId="18" borderId="48" xfId="0" applyFont="1" applyFill="1" applyBorder="1" applyAlignment="1">
      <alignment horizontal="center" vertical="center"/>
    </xf>
    <xf numFmtId="0" fontId="32" fillId="18" borderId="12" xfId="0" applyFont="1" applyFill="1" applyBorder="1" applyAlignment="1">
      <alignment horizontal="center" vertical="center"/>
    </xf>
    <xf numFmtId="0" fontId="32" fillId="18" borderId="23" xfId="0" applyFont="1" applyFill="1" applyBorder="1" applyAlignment="1">
      <alignment horizontal="center" vertical="center"/>
    </xf>
    <xf numFmtId="0" fontId="32" fillId="18" borderId="6" xfId="0" applyFont="1" applyFill="1" applyBorder="1" applyAlignment="1">
      <alignment horizontal="center" vertical="center"/>
    </xf>
    <xf numFmtId="0" fontId="32" fillId="18" borderId="21" xfId="0" applyFont="1" applyFill="1" applyBorder="1" applyAlignment="1">
      <alignment horizontal="center" vertical="center"/>
    </xf>
    <xf numFmtId="0" fontId="32" fillId="18" borderId="27" xfId="0" applyFont="1" applyFill="1" applyBorder="1" applyAlignment="1">
      <alignment horizontal="center" vertical="center"/>
    </xf>
    <xf numFmtId="0" fontId="32" fillId="18" borderId="26" xfId="0" applyFont="1" applyFill="1" applyBorder="1" applyAlignment="1">
      <alignment horizontal="center" vertical="center"/>
    </xf>
    <xf numFmtId="0" fontId="32" fillId="18" borderId="109" xfId="0" applyFont="1" applyFill="1" applyBorder="1" applyAlignment="1">
      <alignment horizontal="center" vertical="center"/>
    </xf>
    <xf numFmtId="0" fontId="32" fillId="18" borderId="29" xfId="0" applyFont="1" applyFill="1" applyBorder="1" applyAlignment="1">
      <alignment horizontal="center" vertical="center"/>
    </xf>
    <xf numFmtId="0" fontId="32" fillId="18" borderId="22" xfId="0" applyFont="1" applyFill="1" applyBorder="1" applyAlignment="1">
      <alignment horizontal="center" vertical="center"/>
    </xf>
    <xf numFmtId="0" fontId="32" fillId="18" borderId="7" xfId="0" applyFont="1" applyFill="1" applyBorder="1" applyAlignment="1">
      <alignment horizontal="centerContinuous" vertical="center"/>
    </xf>
    <xf numFmtId="0" fontId="32" fillId="18" borderId="28" xfId="0" applyFont="1" applyFill="1" applyBorder="1" applyAlignment="1">
      <alignment horizontal="center" vertical="center"/>
    </xf>
    <xf numFmtId="0" fontId="32" fillId="18" borderId="7" xfId="0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Continuous" vertical="center"/>
    </xf>
    <xf numFmtId="0" fontId="1" fillId="18" borderId="2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  <xf numFmtId="0" fontId="1" fillId="18" borderId="30" xfId="0" applyFont="1" applyFill="1" applyBorder="1" applyAlignment="1">
      <alignment horizontal="center" vertical="center"/>
    </xf>
    <xf numFmtId="0" fontId="13" fillId="0" borderId="0" xfId="0" applyFont="1" applyProtection="1">
      <protection locked="0"/>
    </xf>
    <xf numFmtId="9" fontId="17" fillId="0" borderId="17" xfId="1" applyFont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187" fontId="17" fillId="0" borderId="31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17" borderId="22" xfId="0" applyFont="1" applyFill="1" applyBorder="1" applyAlignment="1">
      <alignment horizontal="center" vertical="center"/>
    </xf>
    <xf numFmtId="0" fontId="17" fillId="17" borderId="28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91" fontId="17" fillId="0" borderId="0" xfId="0" applyNumberFormat="1" applyFont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11" fillId="0" borderId="0" xfId="0" applyFont="1" applyAlignment="1">
      <alignment vertical="top"/>
    </xf>
    <xf numFmtId="0" fontId="11" fillId="0" borderId="58" xfId="0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38" xfId="0" applyFont="1" applyBorder="1" applyAlignment="1">
      <alignment vertical="center" shrinkToFit="1"/>
    </xf>
    <xf numFmtId="0" fontId="33" fillId="17" borderId="15" xfId="0" applyFont="1" applyFill="1" applyBorder="1" applyAlignment="1">
      <alignment horizontal="centerContinuous" vertical="center"/>
    </xf>
    <xf numFmtId="0" fontId="33" fillId="17" borderId="32" xfId="0" applyFont="1" applyFill="1" applyBorder="1" applyAlignment="1">
      <alignment horizontal="centerContinuous" vertical="center"/>
    </xf>
    <xf numFmtId="0" fontId="33" fillId="17" borderId="15" xfId="0" applyFont="1" applyFill="1" applyBorder="1" applyAlignment="1">
      <alignment horizontal="center" vertical="center"/>
    </xf>
    <xf numFmtId="0" fontId="33" fillId="17" borderId="16" xfId="0" applyFont="1" applyFill="1" applyBorder="1" applyAlignment="1">
      <alignment horizontal="center" vertical="center"/>
    </xf>
    <xf numFmtId="0" fontId="33" fillId="17" borderId="16" xfId="0" applyFont="1" applyFill="1" applyBorder="1" applyAlignment="1">
      <alignment horizontal="center" vertical="center" shrinkToFit="1"/>
    </xf>
    <xf numFmtId="0" fontId="33" fillId="17" borderId="17" xfId="0" applyFont="1" applyFill="1" applyBorder="1" applyAlignment="1">
      <alignment horizontal="center" vertical="center" shrinkToFit="1"/>
    </xf>
    <xf numFmtId="0" fontId="33" fillId="17" borderId="4" xfId="0" applyFont="1" applyFill="1" applyBorder="1" applyAlignment="1">
      <alignment horizontal="center" vertical="center"/>
    </xf>
    <xf numFmtId="0" fontId="33" fillId="17" borderId="1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Continuous" vertical="center"/>
    </xf>
    <xf numFmtId="0" fontId="17" fillId="0" borderId="110" xfId="0" applyFont="1" applyBorder="1" applyAlignment="1">
      <alignment horizontal="centerContinuous" vertical="center"/>
    </xf>
    <xf numFmtId="178" fontId="17" fillId="0" borderId="40" xfId="0" applyNumberFormat="1" applyFont="1" applyBorder="1" applyAlignment="1">
      <alignment horizontal="center" vertical="center"/>
    </xf>
    <xf numFmtId="178" fontId="17" fillId="0" borderId="45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 shrinkToFit="1"/>
    </xf>
    <xf numFmtId="0" fontId="17" fillId="0" borderId="126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Continuous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190" fontId="17" fillId="0" borderId="21" xfId="0" applyNumberFormat="1" applyFont="1" applyBorder="1" applyAlignment="1">
      <alignment horizontal="center" vertical="center"/>
    </xf>
    <xf numFmtId="190" fontId="17" fillId="0" borderId="24" xfId="0" applyNumberFormat="1" applyFont="1" applyBorder="1" applyAlignment="1">
      <alignment horizontal="center" vertical="center"/>
    </xf>
    <xf numFmtId="183" fontId="17" fillId="0" borderId="9" xfId="0" applyNumberFormat="1" applyFont="1" applyBorder="1" applyAlignment="1">
      <alignment horizontal="center" vertical="center"/>
    </xf>
    <xf numFmtId="183" fontId="17" fillId="0" borderId="10" xfId="0" applyNumberFormat="1" applyFont="1" applyBorder="1" applyAlignment="1">
      <alignment horizontal="center" vertical="center"/>
    </xf>
    <xf numFmtId="183" fontId="17" fillId="0" borderId="11" xfId="0" applyNumberFormat="1" applyFont="1" applyBorder="1" applyAlignment="1">
      <alignment horizontal="center" vertical="center"/>
    </xf>
    <xf numFmtId="183" fontId="17" fillId="0" borderId="52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83" fontId="17" fillId="0" borderId="22" xfId="0" applyNumberFormat="1" applyFont="1" applyBorder="1" applyAlignment="1">
      <alignment horizontal="center" vertical="center"/>
    </xf>
    <xf numFmtId="183" fontId="17" fillId="0" borderId="12" xfId="0" applyNumberFormat="1" applyFont="1" applyBorder="1" applyAlignment="1">
      <alignment horizontal="center" vertical="center"/>
    </xf>
    <xf numFmtId="183" fontId="17" fillId="0" borderId="7" xfId="0" applyNumberFormat="1" applyFont="1" applyBorder="1" applyAlignment="1">
      <alignment horizontal="center" vertical="center"/>
    </xf>
    <xf numFmtId="183" fontId="17" fillId="0" borderId="25" xfId="0" applyNumberFormat="1" applyFont="1" applyBorder="1" applyAlignment="1">
      <alignment horizontal="center" vertical="center"/>
    </xf>
    <xf numFmtId="190" fontId="17" fillId="0" borderId="13" xfId="0" applyNumberFormat="1" applyFont="1" applyFill="1" applyBorder="1" applyAlignment="1">
      <alignment horizontal="center" vertical="center"/>
    </xf>
    <xf numFmtId="190" fontId="17" fillId="0" borderId="8" xfId="0" applyNumberFormat="1" applyFont="1" applyFill="1" applyBorder="1" applyAlignment="1">
      <alignment horizontal="center" vertical="center"/>
    </xf>
    <xf numFmtId="190" fontId="17" fillId="0" borderId="14" xfId="0" applyNumberFormat="1" applyFont="1" applyFill="1" applyBorder="1" applyAlignment="1">
      <alignment horizontal="center" vertical="center"/>
    </xf>
    <xf numFmtId="190" fontId="17" fillId="0" borderId="108" xfId="0" applyNumberFormat="1" applyFont="1" applyFill="1" applyBorder="1" applyAlignment="1">
      <alignment horizontal="center" vertical="center"/>
    </xf>
    <xf numFmtId="190" fontId="17" fillId="0" borderId="18" xfId="0" applyNumberFormat="1" applyFont="1" applyBorder="1" applyAlignment="1">
      <alignment horizontal="center" vertical="center"/>
    </xf>
    <xf numFmtId="190" fontId="17" fillId="0" borderId="107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81" fontId="17" fillId="0" borderId="14" xfId="1" applyNumberFormat="1" applyFont="1" applyBorder="1" applyAlignment="1">
      <alignment horizontal="center" vertical="center"/>
    </xf>
    <xf numFmtId="181" fontId="17" fillId="0" borderId="11" xfId="1" applyNumberFormat="1" applyFont="1" applyBorder="1" applyAlignment="1">
      <alignment horizontal="center" vertical="center"/>
    </xf>
    <xf numFmtId="181" fontId="17" fillId="0" borderId="20" xfId="1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181" fontId="15" fillId="0" borderId="60" xfId="1" applyNumberFormat="1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181" fontId="15" fillId="0" borderId="61" xfId="1" applyNumberFormat="1" applyFont="1" applyBorder="1" applyAlignment="1">
      <alignment horizontal="center" vertical="center"/>
    </xf>
    <xf numFmtId="181" fontId="15" fillId="0" borderId="50" xfId="1" applyNumberFormat="1" applyFont="1" applyBorder="1" applyAlignment="1">
      <alignment horizontal="center" vertical="center"/>
    </xf>
    <xf numFmtId="181" fontId="15" fillId="0" borderId="115" xfId="1" applyNumberFormat="1" applyFont="1" applyBorder="1" applyAlignment="1">
      <alignment horizontal="center" vertical="center"/>
    </xf>
    <xf numFmtId="181" fontId="15" fillId="0" borderId="126" xfId="1" applyNumberFormat="1" applyFont="1" applyBorder="1" applyAlignment="1">
      <alignment horizontal="center" vertical="center"/>
    </xf>
    <xf numFmtId="181" fontId="15" fillId="12" borderId="38" xfId="1" applyNumberFormat="1" applyFont="1" applyFill="1" applyBorder="1" applyAlignment="1">
      <alignment horizontal="center" vertical="center"/>
    </xf>
    <xf numFmtId="181" fontId="15" fillId="12" borderId="61" xfId="1" applyNumberFormat="1" applyFont="1" applyFill="1" applyBorder="1" applyAlignment="1">
      <alignment horizontal="center" vertical="center"/>
    </xf>
    <xf numFmtId="0" fontId="15" fillId="19" borderId="109" xfId="0" applyFont="1" applyFill="1" applyBorder="1" applyAlignment="1">
      <alignment horizontal="center" vertical="center"/>
    </xf>
    <xf numFmtId="0" fontId="15" fillId="19" borderId="22" xfId="0" applyFont="1" applyFill="1" applyBorder="1" applyAlignment="1">
      <alignment horizontal="center" vertical="center"/>
    </xf>
    <xf numFmtId="0" fontId="15" fillId="19" borderId="12" xfId="0" applyFont="1" applyFill="1" applyBorder="1" applyAlignment="1">
      <alignment horizontal="center" vertical="center"/>
    </xf>
    <xf numFmtId="0" fontId="15" fillId="19" borderId="28" xfId="0" applyFont="1" applyFill="1" applyBorder="1" applyAlignment="1">
      <alignment horizontal="center" vertical="center"/>
    </xf>
    <xf numFmtId="0" fontId="15" fillId="19" borderId="38" xfId="0" applyFont="1" applyFill="1" applyBorder="1" applyAlignment="1">
      <alignment horizontal="center" vertical="center"/>
    </xf>
    <xf numFmtId="181" fontId="15" fillId="19" borderId="51" xfId="1" applyNumberFormat="1" applyFont="1" applyFill="1" applyBorder="1" applyAlignment="1">
      <alignment horizontal="center" vertical="center"/>
    </xf>
    <xf numFmtId="0" fontId="15" fillId="0" borderId="39" xfId="3" applyFont="1" applyBorder="1" applyAlignment="1">
      <alignment horizontal="center" vertical="center"/>
    </xf>
    <xf numFmtId="0" fontId="15" fillId="0" borderId="104" xfId="3" applyFont="1" applyBorder="1" applyAlignment="1">
      <alignment horizontal="center" vertical="center"/>
    </xf>
    <xf numFmtId="0" fontId="15" fillId="0" borderId="125" xfId="3" applyFont="1" applyBorder="1" applyAlignment="1">
      <alignment horizontal="center" vertical="center"/>
    </xf>
    <xf numFmtId="191" fontId="59" fillId="20" borderId="56" xfId="3" applyNumberFormat="1" applyFont="1" applyFill="1" applyBorder="1" applyAlignment="1">
      <alignment horizontal="center" vertical="center" wrapText="1"/>
    </xf>
    <xf numFmtId="0" fontId="15" fillId="0" borderId="22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191" fontId="59" fillId="20" borderId="51" xfId="3" applyNumberFormat="1" applyFont="1" applyFill="1" applyBorder="1" applyAlignment="1">
      <alignment horizontal="center" vertical="center" wrapText="1"/>
    </xf>
    <xf numFmtId="0" fontId="15" fillId="12" borderId="22" xfId="3" applyFont="1" applyFill="1" applyBorder="1" applyAlignment="1">
      <alignment horizontal="center" vertical="center"/>
    </xf>
    <xf numFmtId="0" fontId="15" fillId="12" borderId="12" xfId="3" applyFont="1" applyFill="1" applyBorder="1" applyAlignment="1">
      <alignment horizontal="center" vertical="center"/>
    </xf>
    <xf numFmtId="0" fontId="15" fillId="12" borderId="7" xfId="3" applyFont="1" applyFill="1" applyBorder="1" applyAlignment="1">
      <alignment horizontal="center" vertical="center"/>
    </xf>
    <xf numFmtId="191" fontId="59" fillId="12" borderId="51" xfId="3" applyNumberFormat="1" applyFont="1" applyFill="1" applyBorder="1" applyAlignment="1">
      <alignment horizontal="center" vertical="center" wrapText="1"/>
    </xf>
    <xf numFmtId="0" fontId="15" fillId="19" borderId="22" xfId="3" applyFont="1" applyFill="1" applyBorder="1" applyAlignment="1">
      <alignment horizontal="center" vertical="center"/>
    </xf>
    <xf numFmtId="0" fontId="15" fillId="19" borderId="12" xfId="3" applyFont="1" applyFill="1" applyBorder="1" applyAlignment="1">
      <alignment horizontal="center" vertical="center"/>
    </xf>
    <xf numFmtId="0" fontId="15" fillId="19" borderId="7" xfId="3" applyFont="1" applyFill="1" applyBorder="1" applyAlignment="1">
      <alignment horizontal="center" vertical="center"/>
    </xf>
    <xf numFmtId="191" fontId="59" fillId="19" borderId="51" xfId="3" applyNumberFormat="1" applyFont="1" applyFill="1" applyBorder="1" applyAlignment="1">
      <alignment horizontal="center" vertical="center" wrapText="1"/>
    </xf>
    <xf numFmtId="0" fontId="15" fillId="0" borderId="18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191" fontId="59" fillId="20" borderId="114" xfId="3" applyNumberFormat="1" applyFont="1" applyFill="1" applyBorder="1" applyAlignment="1">
      <alignment horizontal="center" vertical="center" wrapText="1"/>
    </xf>
    <xf numFmtId="0" fontId="15" fillId="12" borderId="109" xfId="0" applyFont="1" applyFill="1" applyBorder="1" applyAlignment="1">
      <alignment horizontal="center" vertical="center"/>
    </xf>
    <xf numFmtId="0" fontId="15" fillId="12" borderId="48" xfId="0" applyFont="1" applyFill="1" applyBorder="1" applyAlignment="1">
      <alignment horizontal="center" vertical="center"/>
    </xf>
    <xf numFmtId="0" fontId="15" fillId="12" borderId="18" xfId="3" applyFont="1" applyFill="1" applyBorder="1" applyAlignment="1">
      <alignment horizontal="center" vertical="center"/>
    </xf>
    <xf numFmtId="0" fontId="15" fillId="12" borderId="19" xfId="3" applyFont="1" applyFill="1" applyBorder="1" applyAlignment="1">
      <alignment horizontal="center" vertical="center"/>
    </xf>
    <xf numFmtId="0" fontId="15" fillId="12" borderId="20" xfId="3" applyFont="1" applyFill="1" applyBorder="1" applyAlignment="1">
      <alignment horizontal="center" vertical="center"/>
    </xf>
    <xf numFmtId="191" fontId="59" fillId="12" borderId="114" xfId="3" applyNumberFormat="1" applyFont="1" applyFill="1" applyBorder="1" applyAlignment="1">
      <alignment horizontal="center" vertical="center" wrapText="1"/>
    </xf>
    <xf numFmtId="0" fontId="15" fillId="0" borderId="23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191" fontId="59" fillId="20" borderId="50" xfId="3" applyNumberFormat="1" applyFont="1" applyFill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/>
    </xf>
    <xf numFmtId="0" fontId="24" fillId="17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4" fillId="17" borderId="32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shrinkToFit="1"/>
    </xf>
    <xf numFmtId="0" fontId="0" fillId="9" borderId="23" xfId="0" quotePrefix="1" applyFont="1" applyFill="1" applyBorder="1" applyAlignment="1">
      <alignment horizontal="centerContinuous" vertical="center"/>
    </xf>
    <xf numFmtId="0" fontId="0" fillId="9" borderId="6" xfId="0" applyFont="1" applyFill="1" applyBorder="1" applyAlignment="1">
      <alignment horizontal="centerContinuous" vertical="center"/>
    </xf>
    <xf numFmtId="0" fontId="0" fillId="9" borderId="21" xfId="0" applyFont="1" applyFill="1" applyBorder="1" applyAlignment="1">
      <alignment horizontal="centerContinuous" vertical="center"/>
    </xf>
    <xf numFmtId="0" fontId="0" fillId="9" borderId="27" xfId="0" quotePrefix="1" applyFont="1" applyFill="1" applyBorder="1" applyAlignment="1">
      <alignment horizontal="centerContinuous" vertical="center"/>
    </xf>
    <xf numFmtId="0" fontId="0" fillId="9" borderId="26" xfId="0" applyFont="1" applyFill="1" applyBorder="1" applyAlignment="1">
      <alignment horizontal="centerContinuous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0" fontId="0" fillId="9" borderId="28" xfId="0" applyFont="1" applyFill="1" applyBorder="1" applyAlignment="1">
      <alignment horizontal="center" vertical="center"/>
    </xf>
    <xf numFmtId="178" fontId="17" fillId="0" borderId="50" xfId="0" applyNumberFormat="1" applyFont="1" applyBorder="1" applyAlignment="1" applyProtection="1">
      <alignment horizontal="center" vertical="center"/>
      <protection locked="0"/>
    </xf>
    <xf numFmtId="178" fontId="17" fillId="0" borderId="113" xfId="0" applyNumberFormat="1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3" fontId="17" fillId="0" borderId="61" xfId="0" applyNumberFormat="1" applyFont="1" applyBorder="1" applyAlignment="1" applyProtection="1">
      <alignment horizontal="center" vertical="center"/>
      <protection locked="0"/>
    </xf>
    <xf numFmtId="183" fontId="17" fillId="0" borderId="51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3" fontId="17" fillId="0" borderId="38" xfId="0" applyNumberFormat="1" applyFont="1" applyBorder="1" applyAlignment="1" applyProtection="1">
      <alignment horizontal="center" vertical="center"/>
      <protection locked="0"/>
    </xf>
    <xf numFmtId="178" fontId="17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105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178" fontId="11" fillId="0" borderId="54" xfId="0" applyNumberFormat="1" applyFont="1" applyBorder="1" applyAlignment="1">
      <alignment horizontal="centerContinuous" vertical="center"/>
    </xf>
    <xf numFmtId="178" fontId="11" fillId="0" borderId="109" xfId="0" applyNumberFormat="1" applyFont="1" applyBorder="1" applyAlignment="1">
      <alignment horizontal="centerContinuous" vertical="center"/>
    </xf>
    <xf numFmtId="178" fontId="11" fillId="0" borderId="117" xfId="0" applyNumberFormat="1" applyFont="1" applyBorder="1" applyAlignment="1">
      <alignment horizontal="centerContinuous" vertical="center"/>
    </xf>
    <xf numFmtId="178" fontId="11" fillId="0" borderId="56" xfId="0" applyNumberFormat="1" applyFont="1" applyBorder="1" applyAlignment="1">
      <alignment horizontal="centerContinuous" vertical="center"/>
    </xf>
    <xf numFmtId="178" fontId="11" fillId="0" borderId="25" xfId="0" applyNumberFormat="1" applyFont="1" applyBorder="1" applyAlignment="1">
      <alignment horizontal="centerContinuous" vertical="center"/>
    </xf>
    <xf numFmtId="178" fontId="11" fillId="0" borderId="51" xfId="0" applyNumberFormat="1" applyFont="1" applyBorder="1" applyAlignment="1">
      <alignment horizontal="centerContinuous" vertical="center"/>
    </xf>
    <xf numFmtId="178" fontId="11" fillId="0" borderId="2" xfId="0" applyNumberFormat="1" applyFont="1" applyBorder="1" applyAlignment="1">
      <alignment horizontal="centerContinuous" vertical="center"/>
    </xf>
    <xf numFmtId="181" fontId="17" fillId="0" borderId="0" xfId="1" applyNumberFormat="1" applyFont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190" fontId="17" fillId="0" borderId="26" xfId="0" applyNumberFormat="1" applyFont="1" applyBorder="1" applyAlignment="1">
      <alignment horizontal="centerContinuous" vertical="center"/>
    </xf>
    <xf numFmtId="190" fontId="17" fillId="0" borderId="28" xfId="0" applyNumberFormat="1" applyFont="1" applyBorder="1" applyAlignment="1">
      <alignment horizontal="centerContinuous" vertical="center"/>
    </xf>
    <xf numFmtId="190" fontId="17" fillId="0" borderId="25" xfId="0" applyNumberFormat="1" applyFont="1" applyBorder="1" applyAlignment="1">
      <alignment horizontal="centerContinuous" vertical="center"/>
    </xf>
    <xf numFmtId="0" fontId="17" fillId="0" borderId="24" xfId="0" applyFont="1" applyBorder="1" applyAlignment="1">
      <alignment horizontal="centerContinuous" vertical="center"/>
    </xf>
    <xf numFmtId="0" fontId="17" fillId="0" borderId="25" xfId="0" applyFont="1" applyBorder="1" applyAlignment="1">
      <alignment horizontal="centerContinuous" vertical="center"/>
    </xf>
    <xf numFmtId="190" fontId="17" fillId="0" borderId="122" xfId="0" applyNumberFormat="1" applyFont="1" applyBorder="1" applyAlignment="1">
      <alignment horizontal="centerContinuous" vertical="center"/>
    </xf>
    <xf numFmtId="190" fontId="17" fillId="0" borderId="109" xfId="0" applyNumberFormat="1" applyFont="1" applyBorder="1" applyAlignment="1">
      <alignment horizontal="centerContinuous" vertical="center"/>
    </xf>
    <xf numFmtId="190" fontId="17" fillId="0" borderId="24" xfId="0" applyNumberFormat="1" applyFont="1" applyBorder="1" applyAlignment="1">
      <alignment horizontal="centerContinuous" vertical="center"/>
    </xf>
    <xf numFmtId="0" fontId="11" fillId="0" borderId="11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Continuous" vertical="center"/>
    </xf>
    <xf numFmtId="0" fontId="17" fillId="0" borderId="52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23" xfId="0" applyFont="1" applyBorder="1" applyAlignment="1">
      <alignment horizontal="centerContinuous" vertical="center"/>
    </xf>
    <xf numFmtId="0" fontId="11" fillId="0" borderId="31" xfId="0" applyFont="1" applyBorder="1" applyAlignment="1">
      <alignment horizontal="centerContinuous" vertical="center"/>
    </xf>
    <xf numFmtId="0" fontId="11" fillId="0" borderId="49" xfId="0" applyFont="1" applyBorder="1" applyAlignment="1">
      <alignment horizontal="centerContinuous" vertical="center"/>
    </xf>
    <xf numFmtId="0" fontId="71" fillId="0" borderId="0" xfId="0" applyFont="1" applyAlignment="1">
      <alignment horizontal="centerContinuous"/>
    </xf>
    <xf numFmtId="0" fontId="72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191" fontId="11" fillId="0" borderId="39" xfId="0" applyNumberFormat="1" applyFont="1" applyBorder="1" applyAlignment="1" applyProtection="1">
      <alignment horizontal="center" vertical="center"/>
      <protection locked="0"/>
    </xf>
    <xf numFmtId="191" fontId="11" fillId="0" borderId="104" xfId="0" applyNumberFormat="1" applyFont="1" applyBorder="1" applyAlignment="1" applyProtection="1">
      <alignment horizontal="center" vertical="center"/>
      <protection locked="0"/>
    </xf>
    <xf numFmtId="191" fontId="11" fillId="0" borderId="9" xfId="0" applyNumberFormat="1" applyFont="1" applyBorder="1" applyAlignment="1" applyProtection="1">
      <alignment horizontal="center" vertical="center"/>
      <protection locked="0"/>
    </xf>
    <xf numFmtId="191" fontId="11" fillId="0" borderId="10" xfId="0" applyNumberFormat="1" applyFont="1" applyBorder="1" applyAlignment="1" applyProtection="1">
      <alignment horizontal="center" vertical="center"/>
      <protection locked="0"/>
    </xf>
    <xf numFmtId="191" fontId="51" fillId="0" borderId="22" xfId="0" applyNumberFormat="1" applyFont="1" applyBorder="1" applyAlignment="1" applyProtection="1">
      <alignment horizontal="center" vertical="center"/>
      <protection locked="0"/>
    </xf>
    <xf numFmtId="191" fontId="51" fillId="0" borderId="12" xfId="0" applyNumberFormat="1" applyFont="1" applyBorder="1" applyAlignment="1" applyProtection="1">
      <alignment horizontal="center" vertical="center"/>
      <protection locked="0"/>
    </xf>
    <xf numFmtId="191" fontId="51" fillId="0" borderId="42" xfId="0" applyNumberFormat="1" applyFont="1" applyBorder="1" applyAlignment="1" applyProtection="1">
      <alignment horizontal="center" vertical="center"/>
      <protection locked="0"/>
    </xf>
    <xf numFmtId="191" fontId="51" fillId="0" borderId="8" xfId="0" applyNumberFormat="1" applyFont="1" applyBorder="1" applyAlignment="1" applyProtection="1">
      <alignment horizontal="center" vertical="center"/>
      <protection locked="0"/>
    </xf>
    <xf numFmtId="191" fontId="51" fillId="0" borderId="49" xfId="0" applyNumberFormat="1" applyFont="1" applyBorder="1" applyAlignment="1" applyProtection="1">
      <alignment horizontal="center" vertical="center"/>
      <protection locked="0"/>
    </xf>
    <xf numFmtId="191" fontId="51" fillId="0" borderId="10" xfId="0" applyNumberFormat="1" applyFont="1" applyBorder="1" applyAlignment="1" applyProtection="1">
      <alignment horizontal="center" vertical="center"/>
      <protection locked="0"/>
    </xf>
    <xf numFmtId="191" fontId="51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Continuous" vertical="center"/>
    </xf>
    <xf numFmtId="0" fontId="15" fillId="0" borderId="52" xfId="0" applyFont="1" applyBorder="1" applyAlignment="1">
      <alignment horizontal="centerContinuous" vertical="center"/>
    </xf>
    <xf numFmtId="0" fontId="11" fillId="0" borderId="115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 vertical="center"/>
    </xf>
    <xf numFmtId="0" fontId="54" fillId="0" borderId="51" xfId="0" applyFont="1" applyBorder="1" applyAlignment="1">
      <alignment horizontal="center" vertical="center"/>
    </xf>
    <xf numFmtId="191" fontId="11" fillId="0" borderId="45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33" fillId="0" borderId="45" xfId="0" applyNumberFormat="1" applyFont="1" applyBorder="1" applyAlignment="1">
      <alignment horizontal="center" vertical="center"/>
    </xf>
    <xf numFmtId="0" fontId="33" fillId="0" borderId="16" xfId="0" applyNumberFormat="1" applyFont="1" applyBorder="1" applyAlignment="1">
      <alignment horizontal="center" vertical="center"/>
    </xf>
    <xf numFmtId="190" fontId="33" fillId="0" borderId="6" xfId="0" applyNumberFormat="1" applyFont="1" applyBorder="1" applyAlignment="1">
      <alignment horizontal="center" vertical="center"/>
    </xf>
    <xf numFmtId="183" fontId="33" fillId="0" borderId="10" xfId="0" applyNumberFormat="1" applyFont="1" applyBorder="1" applyAlignment="1">
      <alignment horizontal="center" vertical="center"/>
    </xf>
    <xf numFmtId="183" fontId="33" fillId="0" borderId="12" xfId="0" applyNumberFormat="1" applyFont="1" applyBorder="1" applyAlignment="1">
      <alignment horizontal="center" vertical="center"/>
    </xf>
    <xf numFmtId="190" fontId="33" fillId="0" borderId="8" xfId="0" applyNumberFormat="1" applyFont="1" applyFill="1" applyBorder="1" applyAlignment="1">
      <alignment horizontal="center" vertical="center"/>
    </xf>
    <xf numFmtId="190" fontId="33" fillId="0" borderId="20" xfId="0" applyNumberFormat="1" applyFont="1" applyBorder="1" applyAlignment="1">
      <alignment horizontal="center" vertical="center"/>
    </xf>
    <xf numFmtId="190" fontId="33" fillId="0" borderId="19" xfId="0" applyNumberFormat="1" applyFont="1" applyBorder="1" applyAlignment="1">
      <alignment horizontal="center" vertical="center"/>
    </xf>
    <xf numFmtId="190" fontId="33" fillId="0" borderId="7" xfId="0" applyNumberFormat="1" applyFont="1" applyBorder="1" applyAlignment="1">
      <alignment horizontal="center" vertical="center"/>
    </xf>
    <xf numFmtId="190" fontId="11" fillId="0" borderId="16" xfId="0" applyNumberFormat="1" applyFont="1" applyBorder="1" applyAlignment="1" applyProtection="1">
      <alignment horizontal="center" vertical="center"/>
      <protection locked="0"/>
    </xf>
    <xf numFmtId="10" fontId="17" fillId="0" borderId="14" xfId="1" applyNumberFormat="1" applyFont="1" applyBorder="1" applyAlignment="1">
      <alignment horizontal="center" vertical="center"/>
    </xf>
    <xf numFmtId="10" fontId="17" fillId="0" borderId="11" xfId="1" applyNumberFormat="1" applyFont="1" applyBorder="1" applyAlignment="1">
      <alignment horizontal="center" vertical="center"/>
    </xf>
    <xf numFmtId="10" fontId="17" fillId="0" borderId="20" xfId="1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107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117" xfId="0" quotePrefix="1" applyFont="1" applyBorder="1" applyAlignment="1">
      <alignment horizontal="center" vertical="center" wrapText="1"/>
    </xf>
    <xf numFmtId="191" fontId="51" fillId="0" borderId="28" xfId="0" applyNumberFormat="1" applyFont="1" applyBorder="1" applyAlignment="1" applyProtection="1">
      <alignment horizontal="center" vertical="center"/>
      <protection locked="0"/>
    </xf>
    <xf numFmtId="191" fontId="51" fillId="0" borderId="51" xfId="0" applyNumberFormat="1" applyFont="1" applyBorder="1" applyAlignment="1" applyProtection="1">
      <alignment horizontal="center" vertical="center"/>
      <protection locked="0"/>
    </xf>
    <xf numFmtId="191" fontId="51" fillId="0" borderId="26" xfId="0" applyNumberFormat="1" applyFont="1" applyBorder="1" applyAlignment="1" applyProtection="1">
      <alignment horizontal="center" vertical="center"/>
      <protection locked="0"/>
    </xf>
    <xf numFmtId="191" fontId="51" fillId="0" borderId="50" xfId="0" applyNumberFormat="1" applyFont="1" applyBorder="1" applyAlignment="1" applyProtection="1">
      <alignment horizontal="center" vertical="center"/>
      <protection locked="0"/>
    </xf>
    <xf numFmtId="191" fontId="51" fillId="0" borderId="31" xfId="0" applyNumberFormat="1" applyFont="1" applyBorder="1" applyAlignment="1" applyProtection="1">
      <alignment horizontal="center" vertical="center"/>
      <protection locked="0"/>
    </xf>
    <xf numFmtId="191" fontId="51" fillId="0" borderId="115" xfId="0" applyNumberFormat="1" applyFont="1" applyBorder="1" applyAlignment="1" applyProtection="1">
      <alignment horizontal="center" vertical="center"/>
      <protection locked="0"/>
    </xf>
    <xf numFmtId="0" fontId="24" fillId="17" borderId="4" xfId="0" applyFont="1" applyFill="1" applyBorder="1" applyAlignment="1">
      <alignment horizontal="center" vertical="center"/>
    </xf>
    <xf numFmtId="0" fontId="24" fillId="17" borderId="3" xfId="0" applyFont="1" applyFill="1" applyBorder="1" applyAlignment="1">
      <alignment horizontal="center" vertical="center"/>
    </xf>
    <xf numFmtId="0" fontId="24" fillId="17" borderId="2" xfId="0" applyFont="1" applyFill="1" applyBorder="1" applyAlignment="1" applyProtection="1">
      <alignment horizontal="center" vertical="center"/>
      <protection locked="0"/>
    </xf>
    <xf numFmtId="0" fontId="24" fillId="17" borderId="3" xfId="0" applyFont="1" applyFill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124" xfId="0" applyFont="1" applyBorder="1" applyAlignment="1" applyProtection="1">
      <alignment horizontal="center" vertical="center"/>
      <protection locked="0"/>
    </xf>
    <xf numFmtId="0" fontId="11" fillId="0" borderId="109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24" fillId="17" borderId="32" xfId="0" applyFont="1" applyFill="1" applyBorder="1" applyAlignment="1" applyProtection="1">
      <alignment horizontal="center" vertical="center"/>
      <protection locked="0"/>
    </xf>
    <xf numFmtId="191" fontId="11" fillId="0" borderId="24" xfId="0" applyNumberFormat="1" applyFont="1" applyBorder="1" applyAlignment="1" applyProtection="1">
      <alignment horizontal="center" vertical="center"/>
      <protection locked="0"/>
    </xf>
    <xf numFmtId="191" fontId="11" fillId="0" borderId="50" xfId="0" applyNumberFormat="1" applyFont="1" applyBorder="1" applyAlignment="1" applyProtection="1">
      <alignment horizontal="center" vertical="center"/>
      <protection locked="0"/>
    </xf>
    <xf numFmtId="191" fontId="11" fillId="0" borderId="25" xfId="0" applyNumberFormat="1" applyFont="1" applyBorder="1" applyAlignment="1" applyProtection="1">
      <alignment horizontal="center" vertical="center"/>
      <protection locked="0"/>
    </xf>
    <xf numFmtId="191" fontId="11" fillId="0" borderId="51" xfId="0" applyNumberFormat="1" applyFont="1" applyBorder="1" applyAlignment="1" applyProtection="1">
      <alignment horizontal="center" vertical="center"/>
      <protection locked="0"/>
    </xf>
    <xf numFmtId="191" fontId="11" fillId="0" borderId="108" xfId="0" applyNumberFormat="1" applyFont="1" applyBorder="1" applyAlignment="1">
      <alignment horizontal="center" vertical="center"/>
    </xf>
    <xf numFmtId="0" fontId="0" fillId="0" borderId="113" xfId="0" applyBorder="1"/>
    <xf numFmtId="191" fontId="11" fillId="0" borderId="25" xfId="0" applyNumberFormat="1" applyFont="1" applyBorder="1" applyAlignment="1">
      <alignment horizontal="center" vertical="center"/>
    </xf>
    <xf numFmtId="0" fontId="0" fillId="0" borderId="51" xfId="0" applyBorder="1"/>
    <xf numFmtId="191" fontId="11" fillId="0" borderId="4" xfId="0" applyNumberFormat="1" applyFont="1" applyBorder="1" applyAlignment="1">
      <alignment horizontal="center" vertical="center"/>
    </xf>
    <xf numFmtId="191" fontId="11" fillId="0" borderId="3" xfId="0" applyNumberFormat="1" applyFont="1" applyBorder="1" applyAlignment="1">
      <alignment horizontal="center" vertical="center"/>
    </xf>
    <xf numFmtId="0" fontId="24" fillId="17" borderId="4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191" fontId="11" fillId="0" borderId="4" xfId="0" applyNumberFormat="1" applyFont="1" applyBorder="1" applyAlignment="1" applyProtection="1">
      <alignment horizontal="center" vertical="center"/>
      <protection locked="0"/>
    </xf>
    <xf numFmtId="191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2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189" fontId="11" fillId="0" borderId="54" xfId="0" applyNumberFormat="1" applyFont="1" applyBorder="1" applyAlignment="1">
      <alignment horizontal="center" vertical="center"/>
    </xf>
    <xf numFmtId="189" fontId="11" fillId="0" borderId="56" xfId="0" applyNumberFormat="1" applyFont="1" applyBorder="1" applyAlignment="1">
      <alignment horizontal="center" vertical="center"/>
    </xf>
    <xf numFmtId="189" fontId="11" fillId="0" borderId="109" xfId="0" applyNumberFormat="1" applyFont="1" applyBorder="1" applyAlignment="1">
      <alignment horizontal="center" vertical="center"/>
    </xf>
    <xf numFmtId="189" fontId="11" fillId="0" borderId="51" xfId="0" applyNumberFormat="1" applyFont="1" applyBorder="1" applyAlignment="1">
      <alignment horizontal="center" vertical="center"/>
    </xf>
    <xf numFmtId="189" fontId="11" fillId="0" borderId="2" xfId="0" applyNumberFormat="1" applyFont="1" applyBorder="1" applyAlignment="1">
      <alignment horizontal="center" vertical="center"/>
    </xf>
    <xf numFmtId="189" fontId="11" fillId="0" borderId="3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center" vertical="center"/>
    </xf>
    <xf numFmtId="190" fontId="11" fillId="0" borderId="7" xfId="0" applyNumberFormat="1" applyFont="1" applyBorder="1" applyAlignment="1">
      <alignment horizontal="center" vertical="center"/>
    </xf>
    <xf numFmtId="0" fontId="24" fillId="17" borderId="2" xfId="0" quotePrefix="1" applyFont="1" applyFill="1" applyBorder="1" applyAlignment="1">
      <alignment horizontal="center" vertical="center"/>
    </xf>
    <xf numFmtId="0" fontId="24" fillId="17" borderId="3" xfId="0" quotePrefix="1" applyFont="1" applyFill="1" applyBorder="1" applyAlignment="1">
      <alignment horizontal="center" vertical="center"/>
    </xf>
    <xf numFmtId="0" fontId="11" fillId="0" borderId="54" xfId="0" quotePrefix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90" fontId="11" fillId="0" borderId="16" xfId="0" applyNumberFormat="1" applyFont="1" applyBorder="1" applyAlignment="1">
      <alignment horizontal="center" vertical="center"/>
    </xf>
    <xf numFmtId="190" fontId="11" fillId="0" borderId="28" xfId="0" applyNumberFormat="1" applyFont="1" applyBorder="1" applyAlignment="1">
      <alignment horizontal="center" vertical="center"/>
    </xf>
    <xf numFmtId="190" fontId="11" fillId="0" borderId="29" xfId="0" applyNumberFormat="1" applyFont="1" applyBorder="1" applyAlignment="1">
      <alignment horizontal="center" vertical="center"/>
    </xf>
    <xf numFmtId="190" fontId="11" fillId="0" borderId="43" xfId="0" applyNumberFormat="1" applyFont="1" applyBorder="1" applyAlignment="1">
      <alignment horizontal="center" vertical="center"/>
    </xf>
    <xf numFmtId="190" fontId="11" fillId="0" borderId="44" xfId="0" applyNumberFormat="1" applyFont="1" applyBorder="1" applyAlignment="1">
      <alignment horizontal="center" vertical="center"/>
    </xf>
    <xf numFmtId="190" fontId="11" fillId="0" borderId="48" xfId="0" applyNumberFormat="1" applyFont="1" applyBorder="1" applyAlignment="1">
      <alignment horizontal="center" vertical="center"/>
    </xf>
    <xf numFmtId="190" fontId="11" fillId="0" borderId="114" xfId="0" applyNumberFormat="1" applyFont="1" applyBorder="1" applyAlignment="1">
      <alignment horizontal="center" vertical="center"/>
    </xf>
    <xf numFmtId="190" fontId="11" fillId="0" borderId="2" xfId="0" applyNumberFormat="1" applyFont="1" applyBorder="1" applyAlignment="1">
      <alignment horizontal="center" vertical="center"/>
    </xf>
    <xf numFmtId="190" fontId="11" fillId="0" borderId="3" xfId="0" applyNumberFormat="1" applyFont="1" applyBorder="1" applyAlignment="1">
      <alignment horizontal="center" vertical="center"/>
    </xf>
    <xf numFmtId="190" fontId="11" fillId="0" borderId="51" xfId="0" applyNumberFormat="1" applyFont="1" applyBorder="1" applyAlignment="1">
      <alignment horizontal="center" vertical="center"/>
    </xf>
    <xf numFmtId="0" fontId="24" fillId="17" borderId="2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190" fontId="11" fillId="0" borderId="109" xfId="0" applyNumberFormat="1" applyFont="1" applyBorder="1" applyAlignment="1">
      <alignment horizontal="center" vertical="center"/>
    </xf>
    <xf numFmtId="190" fontId="11" fillId="0" borderId="2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9" xfId="0" quotePrefix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0" fontId="11" fillId="0" borderId="54" xfId="0" quotePrefix="1" applyFont="1" applyBorder="1" applyAlignment="1">
      <alignment horizontal="center" vertical="center" wrapText="1"/>
    </xf>
    <xf numFmtId="0" fontId="11" fillId="0" borderId="105" xfId="0" quotePrefix="1" applyFont="1" applyBorder="1" applyAlignment="1">
      <alignment horizontal="center" vertical="center" wrapText="1"/>
    </xf>
    <xf numFmtId="0" fontId="11" fillId="0" borderId="55" xfId="0" quotePrefix="1" applyFont="1" applyBorder="1" applyAlignment="1">
      <alignment horizontal="center" vertical="center" wrapText="1"/>
    </xf>
    <xf numFmtId="0" fontId="11" fillId="0" borderId="0" xfId="0" quotePrefix="1" applyFont="1" applyBorder="1" applyAlignment="1">
      <alignment horizontal="center" vertical="center" wrapText="1"/>
    </xf>
    <xf numFmtId="0" fontId="11" fillId="0" borderId="106" xfId="0" quotePrefix="1" applyFont="1" applyBorder="1" applyAlignment="1">
      <alignment horizontal="center" vertical="center" wrapText="1"/>
    </xf>
    <xf numFmtId="0" fontId="11" fillId="0" borderId="53" xfId="0" quotePrefix="1" applyFont="1" applyBorder="1" applyAlignment="1">
      <alignment horizontal="center" vertical="center" wrapText="1"/>
    </xf>
    <xf numFmtId="0" fontId="11" fillId="0" borderId="118" xfId="0" quotePrefix="1" applyFont="1" applyBorder="1" applyAlignment="1">
      <alignment horizontal="center" vertical="center" wrapText="1"/>
    </xf>
    <xf numFmtId="0" fontId="11" fillId="0" borderId="121" xfId="0" quotePrefix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4" fillId="17" borderId="32" xfId="0" applyFont="1" applyFill="1" applyBorder="1" applyAlignment="1">
      <alignment horizontal="center" vertical="center"/>
    </xf>
    <xf numFmtId="190" fontId="11" fillId="0" borderId="107" xfId="0" applyNumberFormat="1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4" fillId="17" borderId="30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17" fillId="7" borderId="53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35" fillId="2" borderId="53" xfId="0" applyFont="1" applyFill="1" applyBorder="1" applyAlignment="1">
      <alignment horizontal="center" vertical="center"/>
    </xf>
    <xf numFmtId="0" fontId="35" fillId="7" borderId="39" xfId="0" applyFont="1" applyFill="1" applyBorder="1" applyAlignment="1">
      <alignment horizontal="center" vertical="center"/>
    </xf>
    <xf numFmtId="0" fontId="35" fillId="7" borderId="40" xfId="0" applyFont="1" applyFill="1" applyBorder="1" applyAlignment="1">
      <alignment horizontal="center" vertical="center"/>
    </xf>
    <xf numFmtId="0" fontId="35" fillId="7" borderId="53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33" fillId="17" borderId="36" xfId="0" applyFont="1" applyFill="1" applyBorder="1" applyAlignment="1">
      <alignment horizontal="center" vertical="center"/>
    </xf>
    <xf numFmtId="0" fontId="33" fillId="17" borderId="38" xfId="0" applyFont="1" applyFill="1" applyBorder="1" applyAlignment="1">
      <alignment horizontal="center" vertical="center"/>
    </xf>
    <xf numFmtId="0" fontId="35" fillId="2" borderId="54" xfId="0" applyFont="1" applyFill="1" applyBorder="1" applyAlignment="1">
      <alignment horizontal="center" vertical="center"/>
    </xf>
    <xf numFmtId="0" fontId="35" fillId="2" borderId="55" xfId="0" applyFont="1" applyFill="1" applyBorder="1" applyAlignment="1">
      <alignment horizontal="center" vertical="center"/>
    </xf>
    <xf numFmtId="0" fontId="33" fillId="17" borderId="58" xfId="0" applyFont="1" applyFill="1" applyBorder="1" applyAlignment="1">
      <alignment horizontal="center" vertical="center" wrapText="1"/>
    </xf>
    <xf numFmtId="0" fontId="33" fillId="17" borderId="5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190" fontId="11" fillId="0" borderId="32" xfId="0" applyNumberFormat="1" applyFont="1" applyBorder="1" applyAlignment="1">
      <alignment horizontal="center" vertical="center"/>
    </xf>
    <xf numFmtId="190" fontId="11" fillId="0" borderId="30" xfId="0" applyNumberFormat="1" applyFont="1" applyBorder="1" applyAlignment="1">
      <alignment horizontal="center" vertical="center"/>
    </xf>
    <xf numFmtId="190" fontId="11" fillId="0" borderId="4" xfId="0" applyNumberFormat="1" applyFont="1" applyBorder="1" applyAlignment="1">
      <alignment horizontal="center" vertical="center"/>
    </xf>
    <xf numFmtId="0" fontId="24" fillId="17" borderId="54" xfId="0" applyFont="1" applyFill="1" applyBorder="1" applyAlignment="1">
      <alignment horizontal="center" vertical="center"/>
    </xf>
    <xf numFmtId="0" fontId="24" fillId="17" borderId="56" xfId="0" applyFont="1" applyFill="1" applyBorder="1" applyAlignment="1">
      <alignment horizontal="center" vertical="center"/>
    </xf>
    <xf numFmtId="190" fontId="11" fillId="0" borderId="25" xfId="0" applyNumberFormat="1" applyFont="1" applyBorder="1" applyAlignment="1">
      <alignment horizontal="center" vertical="center"/>
    </xf>
    <xf numFmtId="190" fontId="11" fillId="0" borderId="122" xfId="0" applyNumberFormat="1" applyFont="1" applyBorder="1" applyAlignment="1">
      <alignment horizontal="center" vertical="center"/>
    </xf>
    <xf numFmtId="190" fontId="11" fillId="0" borderId="50" xfId="0" applyNumberFormat="1" applyFont="1" applyBorder="1" applyAlignment="1">
      <alignment horizontal="center" vertical="center"/>
    </xf>
    <xf numFmtId="190" fontId="11" fillId="0" borderId="53" xfId="0" applyNumberFormat="1" applyFont="1" applyBorder="1" applyAlignment="1">
      <alignment horizontal="center" vertical="center"/>
    </xf>
    <xf numFmtId="190" fontId="11" fillId="0" borderId="57" xfId="0" applyNumberFormat="1" applyFont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17" fillId="7" borderId="55" xfId="0" applyFont="1" applyFill="1" applyBorder="1" applyAlignment="1">
      <alignment horizontal="center" vertical="center"/>
    </xf>
    <xf numFmtId="0" fontId="35" fillId="7" borderId="54" xfId="0" applyFont="1" applyFill="1" applyBorder="1" applyAlignment="1">
      <alignment horizontal="center" vertical="center"/>
    </xf>
    <xf numFmtId="0" fontId="35" fillId="7" borderId="55" xfId="0" applyFont="1" applyFill="1" applyBorder="1" applyAlignment="1">
      <alignment horizontal="center" vertical="center"/>
    </xf>
    <xf numFmtId="0" fontId="33" fillId="17" borderId="122" xfId="0" applyFont="1" applyFill="1" applyBorder="1" applyAlignment="1">
      <alignment horizontal="center" vertical="center"/>
    </xf>
    <xf numFmtId="0" fontId="33" fillId="17" borderId="109" xfId="0" applyFont="1" applyFill="1" applyBorder="1" applyAlignment="1">
      <alignment horizontal="center" vertical="center"/>
    </xf>
    <xf numFmtId="0" fontId="34" fillId="17" borderId="58" xfId="0" applyFont="1" applyFill="1" applyBorder="1" applyAlignment="1">
      <alignment horizontal="center" vertical="center" wrapText="1"/>
    </xf>
    <xf numFmtId="0" fontId="34" fillId="17" borderId="59" xfId="0" applyFont="1" applyFill="1" applyBorder="1" applyAlignment="1">
      <alignment horizontal="center" vertical="center"/>
    </xf>
    <xf numFmtId="0" fontId="24" fillId="17" borderId="36" xfId="0" applyFont="1" applyFill="1" applyBorder="1" applyAlignment="1">
      <alignment horizontal="center" vertical="center"/>
    </xf>
    <xf numFmtId="0" fontId="24" fillId="17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33" fillId="2" borderId="54" xfId="0" applyFont="1" applyFill="1" applyBorder="1" applyAlignment="1">
      <alignment horizontal="center" vertical="center" shrinkToFit="1"/>
    </xf>
    <xf numFmtId="0" fontId="33" fillId="2" borderId="56" xfId="0" applyFont="1" applyFill="1" applyBorder="1" applyAlignment="1">
      <alignment horizontal="center" vertical="center" shrinkToFit="1"/>
    </xf>
    <xf numFmtId="0" fontId="33" fillId="2" borderId="53" xfId="0" applyFont="1" applyFill="1" applyBorder="1" applyAlignment="1">
      <alignment horizontal="center" vertical="center" shrinkToFit="1"/>
    </xf>
    <xf numFmtId="0" fontId="33" fillId="2" borderId="57" xfId="0" applyFont="1" applyFill="1" applyBorder="1" applyAlignment="1">
      <alignment horizontal="center" vertical="center" shrinkToFit="1"/>
    </xf>
    <xf numFmtId="0" fontId="17" fillId="17" borderId="109" xfId="0" applyFont="1" applyFill="1" applyBorder="1"/>
    <xf numFmtId="0" fontId="33" fillId="17" borderId="27" xfId="0" applyFont="1" applyFill="1" applyBorder="1" applyAlignment="1">
      <alignment horizontal="center" vertical="center"/>
    </xf>
    <xf numFmtId="0" fontId="17" fillId="17" borderId="26" xfId="0" applyFont="1" applyFill="1" applyBorder="1" applyAlignment="1">
      <alignment horizontal="center"/>
    </xf>
    <xf numFmtId="0" fontId="33" fillId="17" borderId="23" xfId="0" applyFont="1" applyFill="1" applyBorder="1" applyAlignment="1">
      <alignment horizontal="center" vertical="center"/>
    </xf>
    <xf numFmtId="0" fontId="17" fillId="17" borderId="21" xfId="0" applyFont="1" applyFill="1" applyBorder="1" applyAlignment="1">
      <alignment horizontal="center"/>
    </xf>
    <xf numFmtId="0" fontId="33" fillId="2" borderId="58" xfId="0" applyFont="1" applyFill="1" applyBorder="1" applyAlignment="1">
      <alignment horizontal="center" vertical="center" shrinkToFit="1"/>
    </xf>
    <xf numFmtId="0" fontId="33" fillId="2" borderId="59" xfId="0" applyFont="1" applyFill="1" applyBorder="1" applyAlignment="1">
      <alignment horizontal="center" vertical="center" shrinkToFit="1"/>
    </xf>
    <xf numFmtId="0" fontId="33" fillId="17" borderId="24" xfId="0" applyFont="1" applyFill="1" applyBorder="1" applyAlignment="1">
      <alignment horizontal="center" vertical="center"/>
    </xf>
    <xf numFmtId="191" fontId="11" fillId="0" borderId="54" xfId="0" applyNumberFormat="1" applyFont="1" applyBorder="1" applyAlignment="1">
      <alignment horizontal="center" vertical="center"/>
    </xf>
    <xf numFmtId="191" fontId="11" fillId="0" borderId="56" xfId="0" applyNumberFormat="1" applyFont="1" applyBorder="1" applyAlignment="1">
      <alignment horizontal="center" vertical="center"/>
    </xf>
    <xf numFmtId="191" fontId="11" fillId="0" borderId="104" xfId="0" applyNumberFormat="1" applyFont="1" applyBorder="1" applyAlignment="1">
      <alignment horizontal="center" vertical="center"/>
    </xf>
    <xf numFmtId="191" fontId="11" fillId="0" borderId="105" xfId="0" applyNumberFormat="1" applyFont="1" applyBorder="1" applyAlignment="1">
      <alignment horizontal="center" vertical="center"/>
    </xf>
    <xf numFmtId="191" fontId="11" fillId="0" borderId="116" xfId="0" applyNumberFormat="1" applyFont="1" applyBorder="1" applyAlignment="1">
      <alignment horizontal="center" vertical="center"/>
    </xf>
    <xf numFmtId="191" fontId="11" fillId="0" borderId="39" xfId="0" applyNumberFormat="1" applyFont="1" applyBorder="1" applyAlignment="1">
      <alignment horizontal="center" vertical="center"/>
    </xf>
    <xf numFmtId="9" fontId="11" fillId="0" borderId="22" xfId="1" applyFont="1" applyBorder="1" applyAlignment="1">
      <alignment horizontal="center" vertical="center"/>
    </xf>
    <xf numFmtId="9" fontId="11" fillId="0" borderId="7" xfId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190" fontId="17" fillId="0" borderId="109" xfId="0" applyNumberFormat="1" applyFont="1" applyFill="1" applyBorder="1" applyAlignment="1">
      <alignment horizontal="center" vertical="center"/>
    </xf>
    <xf numFmtId="190" fontId="17" fillId="0" borderId="51" xfId="0" applyNumberFormat="1" applyFont="1" applyFill="1" applyBorder="1" applyAlignment="1">
      <alignment horizontal="center" vertical="center"/>
    </xf>
    <xf numFmtId="190" fontId="17" fillId="0" borderId="122" xfId="0" applyNumberFormat="1" applyFont="1" applyFill="1" applyBorder="1" applyAlignment="1">
      <alignment horizontal="center" vertical="center"/>
    </xf>
    <xf numFmtId="190" fontId="17" fillId="0" borderId="50" xfId="0" applyNumberFormat="1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0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117" xfId="0" applyFont="1" applyBorder="1" applyAlignment="1">
      <alignment horizontal="center" vertical="center"/>
    </xf>
    <xf numFmtId="0" fontId="51" fillId="0" borderId="105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118" xfId="0" applyFont="1" applyBorder="1" applyAlignment="1">
      <alignment horizontal="center" vertical="center"/>
    </xf>
    <xf numFmtId="0" fontId="51" fillId="0" borderId="121" xfId="0" applyFont="1" applyBorder="1" applyAlignment="1">
      <alignment horizontal="center" vertical="center"/>
    </xf>
    <xf numFmtId="190" fontId="17" fillId="0" borderId="54" xfId="0" applyNumberFormat="1" applyFont="1" applyFill="1" applyBorder="1" applyAlignment="1">
      <alignment horizontal="center" vertical="center"/>
    </xf>
    <xf numFmtId="190" fontId="17" fillId="0" borderId="56" xfId="0" applyNumberFormat="1" applyFont="1" applyFill="1" applyBorder="1" applyAlignment="1">
      <alignment horizontal="center" vertical="center"/>
    </xf>
    <xf numFmtId="191" fontId="11" fillId="0" borderId="125" xfId="0" applyNumberFormat="1" applyFont="1" applyBorder="1" applyAlignment="1">
      <alignment horizontal="center" vertical="center"/>
    </xf>
    <xf numFmtId="9" fontId="11" fillId="0" borderId="12" xfId="1" applyFont="1" applyBorder="1" applyAlignment="1">
      <alignment horizontal="center" vertical="center"/>
    </xf>
    <xf numFmtId="0" fontId="15" fillId="0" borderId="123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22" fillId="17" borderId="2" xfId="0" applyFont="1" applyFill="1" applyBorder="1" applyAlignment="1">
      <alignment horizontal="center" vertical="center"/>
    </xf>
    <xf numFmtId="0" fontId="22" fillId="17" borderId="3" xfId="0" applyFont="1" applyFill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73" xfId="0" applyFont="1" applyFill="1" applyBorder="1" applyAlignment="1">
      <alignment horizontal="left" vertical="center"/>
    </xf>
    <xf numFmtId="0" fontId="46" fillId="0" borderId="74" xfId="0" applyFont="1" applyFill="1" applyBorder="1" applyAlignment="1">
      <alignment horizontal="left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73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/>
    </xf>
    <xf numFmtId="0" fontId="46" fillId="0" borderId="62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69" xfId="0" applyFont="1" applyFill="1" applyBorder="1" applyAlignment="1">
      <alignment horizontal="right" vertical="center"/>
    </xf>
    <xf numFmtId="0" fontId="46" fillId="0" borderId="68" xfId="0" applyFont="1" applyFill="1" applyBorder="1" applyAlignment="1">
      <alignment horizontal="right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9" borderId="23" xfId="0" applyFont="1" applyFill="1" applyBorder="1" applyAlignment="1">
      <alignment horizontal="center" vertical="center"/>
    </xf>
    <xf numFmtId="0" fontId="0" fillId="9" borderId="26" xfId="0" applyFont="1" applyFill="1" applyBorder="1" applyAlignment="1">
      <alignment vertical="center"/>
    </xf>
    <xf numFmtId="0" fontId="0" fillId="9" borderId="22" xfId="0" applyFont="1" applyFill="1" applyBorder="1" applyAlignment="1">
      <alignment vertical="center"/>
    </xf>
    <xf numFmtId="0" fontId="0" fillId="9" borderId="28" xfId="0" applyFont="1" applyFill="1" applyBorder="1" applyAlignment="1">
      <alignment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42" fillId="0" borderId="23" xfId="3" applyFont="1" applyBorder="1" applyAlignment="1">
      <alignment horizontal="center" vertical="center"/>
    </xf>
    <xf numFmtId="0" fontId="42" fillId="0" borderId="9" xfId="3" applyFont="1" applyBorder="1" applyAlignment="1">
      <alignment horizontal="center" vertical="center"/>
    </xf>
    <xf numFmtId="0" fontId="42" fillId="0" borderId="22" xfId="3" applyFont="1" applyBorder="1" applyAlignment="1">
      <alignment horizontal="center" vertical="center"/>
    </xf>
    <xf numFmtId="0" fontId="40" fillId="10" borderId="23" xfId="3" applyFont="1" applyFill="1" applyBorder="1" applyAlignment="1">
      <alignment horizontal="center" vertical="center"/>
    </xf>
    <xf numFmtId="0" fontId="40" fillId="10" borderId="26" xfId="3" applyFont="1" applyFill="1" applyBorder="1" applyAlignment="1">
      <alignment horizontal="center" vertical="center"/>
    </xf>
    <xf numFmtId="0" fontId="40" fillId="10" borderId="22" xfId="3" applyFont="1" applyFill="1" applyBorder="1" applyAlignment="1">
      <alignment horizontal="center" vertical="center"/>
    </xf>
    <xf numFmtId="0" fontId="40" fillId="10" borderId="28" xfId="3" applyFont="1" applyFill="1" applyBorder="1" applyAlignment="1">
      <alignment horizontal="center" vertical="center"/>
    </xf>
    <xf numFmtId="0" fontId="40" fillId="10" borderId="36" xfId="3" quotePrefix="1" applyFont="1" applyFill="1" applyBorder="1" applyAlignment="1">
      <alignment horizontal="center" vertical="center" wrapText="1"/>
    </xf>
    <xf numFmtId="0" fontId="40" fillId="10" borderId="38" xfId="3" quotePrefix="1" applyFont="1" applyFill="1" applyBorder="1" applyAlignment="1">
      <alignment horizontal="center" vertical="center" wrapText="1"/>
    </xf>
    <xf numFmtId="0" fontId="42" fillId="0" borderId="13" xfId="3" applyFont="1" applyBorder="1" applyAlignment="1">
      <alignment horizontal="center" vertical="center"/>
    </xf>
    <xf numFmtId="0" fontId="42" fillId="0" borderId="18" xfId="3" applyFont="1" applyBorder="1" applyAlignment="1">
      <alignment horizontal="center" vertical="center"/>
    </xf>
    <xf numFmtId="0" fontId="42" fillId="11" borderId="13" xfId="3" applyFont="1" applyFill="1" applyBorder="1" applyAlignment="1">
      <alignment horizontal="center" vertical="center"/>
    </xf>
    <xf numFmtId="0" fontId="42" fillId="11" borderId="9" xfId="3" applyFont="1" applyFill="1" applyBorder="1" applyAlignment="1">
      <alignment horizontal="center" vertical="center"/>
    </xf>
    <xf numFmtId="0" fontId="42" fillId="11" borderId="22" xfId="3" applyFont="1" applyFill="1" applyBorder="1" applyAlignment="1">
      <alignment horizontal="center" vertical="center"/>
    </xf>
    <xf numFmtId="0" fontId="0" fillId="13" borderId="82" xfId="0" applyFill="1" applyBorder="1" applyAlignment="1">
      <alignment horizontal="center" vertical="center"/>
    </xf>
    <xf numFmtId="0" fontId="0" fillId="13" borderId="80" xfId="0" applyFill="1" applyBorder="1" applyAlignment="1">
      <alignment horizontal="center" vertical="center"/>
    </xf>
    <xf numFmtId="0" fontId="0" fillId="13" borderId="83" xfId="0" applyFill="1" applyBorder="1" applyAlignment="1">
      <alignment horizontal="center" vertical="center"/>
    </xf>
    <xf numFmtId="0" fontId="0" fillId="13" borderId="79" xfId="0" applyFill="1" applyBorder="1" applyAlignment="1">
      <alignment horizontal="center" vertical="center"/>
    </xf>
    <xf numFmtId="0" fontId="0" fillId="13" borderId="84" xfId="0" applyFill="1" applyBorder="1" applyAlignment="1">
      <alignment horizontal="center" vertical="center"/>
    </xf>
    <xf numFmtId="0" fontId="0" fillId="13" borderId="81" xfId="0" applyFill="1" applyBorder="1" applyAlignment="1">
      <alignment horizontal="center" vertical="center"/>
    </xf>
    <xf numFmtId="0" fontId="0" fillId="13" borderId="78" xfId="0" applyFill="1" applyBorder="1" applyAlignment="1">
      <alignment horizontal="center" vertical="center"/>
    </xf>
    <xf numFmtId="0" fontId="0" fillId="13" borderId="97" xfId="0" applyFill="1" applyBorder="1" applyAlignment="1">
      <alignment horizontal="center" vertical="center"/>
    </xf>
  </cellXfs>
  <cellStyles count="76">
    <cellStyle name="´Þ·?" xfId="11"/>
    <cellStyle name="°iA¤¼O¼yA¡" xfId="12"/>
    <cellStyle name="°iA¤Aa·A1" xfId="13"/>
    <cellStyle name="°iA¤Aa·A2" xfId="14"/>
    <cellStyle name="¼yAU(R)" xfId="15"/>
    <cellStyle name="2)" xfId="16"/>
    <cellStyle name="³?A￥" xfId="17"/>
    <cellStyle name="AeE­ [0]_(type)AN°y" xfId="18"/>
    <cellStyle name="AeE­_(type)AN°y" xfId="19"/>
    <cellStyle name="ÆU¼¾ÆR" xfId="20"/>
    <cellStyle name="AÞ¸¶ [0]_(type)AN°y" xfId="21"/>
    <cellStyle name="AÞ¸¶_(type)AN°y" xfId="22"/>
    <cellStyle name="AU¸R¼o" xfId="23"/>
    <cellStyle name="AU¸R¼o0" xfId="24"/>
    <cellStyle name="C￥AØ_(type)AN°y" xfId="25"/>
    <cellStyle name="CO≫e" xfId="26"/>
    <cellStyle name="Comma" xfId="27"/>
    <cellStyle name="Comma [0]_ SG&amp;A Bridge " xfId="28"/>
    <cellStyle name="Comma_ SG&amp;A Bridge " xfId="29"/>
    <cellStyle name="Comma0" xfId="30"/>
    <cellStyle name="Currency" xfId="31"/>
    <cellStyle name="Currency [0]_ SG&amp;A Bridge " xfId="32"/>
    <cellStyle name="Currency_ SG&amp;A Bridge " xfId="33"/>
    <cellStyle name="Currency0" xfId="34"/>
    <cellStyle name="Date" xfId="35"/>
    <cellStyle name="E­Æo±aE￡" xfId="36"/>
    <cellStyle name="E­Æo±aE￡0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xed" xfId="45"/>
    <cellStyle name="Header1" xfId="46"/>
    <cellStyle name="Header2" xfId="47"/>
    <cellStyle name="Heading 1" xfId="48"/>
    <cellStyle name="Heading 2" xfId="49"/>
    <cellStyle name="Heading1" xfId="50"/>
    <cellStyle name="Heading2" xfId="51"/>
    <cellStyle name="Normal_ SG&amp;A Bridge " xfId="52"/>
    <cellStyle name="Percent" xfId="53"/>
    <cellStyle name="Total" xfId="54"/>
    <cellStyle name="고정소숫점" xfId="55"/>
    <cellStyle name="고정출력1" xfId="56"/>
    <cellStyle name="고정출력2" xfId="57"/>
    <cellStyle name="날짜" xfId="58"/>
    <cellStyle name="달러" xfId="59"/>
    <cellStyle name="뒤에 오는 하이퍼링크_보링바점검일지" xfId="60"/>
    <cellStyle name="똿뗦먛귟 [0.00]_PRODUCT DETAIL Q1" xfId="61"/>
    <cellStyle name="똿뗦먛귟_PRODUCT DETAIL Q1" xfId="62"/>
    <cellStyle name="믅됞 [0.00]_PRODUCT DETAIL Q1" xfId="63"/>
    <cellStyle name="믅됞_PRODUCT DETAIL Q1" xfId="64"/>
    <cellStyle name="백분율" xfId="1" builtinId="5"/>
    <cellStyle name="뷭?_BOOKSHIP" xfId="65"/>
    <cellStyle name="숫자(R)" xfId="66"/>
    <cellStyle name="쉼표 [0]" xfId="2" builtinId="6"/>
    <cellStyle name="쉼표 [0] 2" xfId="8"/>
    <cellStyle name="쉼표 [0] 3" xfId="10"/>
    <cellStyle name="자리수" xfId="67"/>
    <cellStyle name="자리수0" xfId="68"/>
    <cellStyle name="좋음 2" xfId="5"/>
    <cellStyle name="지정되지 않음" xfId="69"/>
    <cellStyle name="콤마 [0]_(47)월별공사원가 (2)" xfId="70"/>
    <cellStyle name="콤마_(47)월별공사원가 (2)" xfId="71"/>
    <cellStyle name="퍼센트" xfId="72"/>
    <cellStyle name="표준" xfId="0" builtinId="0"/>
    <cellStyle name="표준 2" xfId="3"/>
    <cellStyle name="표준 2 2" xfId="7"/>
    <cellStyle name="표준 3" xfId="6"/>
    <cellStyle name="표준 4" xfId="9"/>
    <cellStyle name="표준 5" xfId="4"/>
    <cellStyle name="합산" xfId="73"/>
    <cellStyle name="화폐기호" xfId="74"/>
    <cellStyle name="화폐기호0" xfId="75"/>
  </cellStyles>
  <dxfs count="13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바탕"/>
        <scheme val="none"/>
      </font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90195"/>
      <color rgb="FF6A165E"/>
      <color rgb="FF00FFFF"/>
      <color rgb="FFFF6600"/>
      <color rgb="FFFFFF99"/>
      <color rgb="FFFFFF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r>
              <a:rPr lang="en-US" altLang="ko-KR" sz="150" b="1" i="0" strike="noStrike">
                <a:solidFill>
                  <a:srgbClr val="000000"/>
                </a:solidFill>
                <a:latin typeface="바탕체"/>
                <a:ea typeface="바탕체"/>
              </a:rPr>
              <a:t>&lt; </a:t>
            </a:r>
            <a:r>
              <a:rPr lang="ko-KR" altLang="en-US" sz="150" b="1" i="0" strike="noStrike">
                <a:solidFill>
                  <a:srgbClr val="000000"/>
                </a:solidFill>
                <a:latin typeface="바탕체"/>
                <a:ea typeface="바탕체"/>
              </a:rPr>
              <a:t>월별 평균 </a:t>
            </a:r>
            <a:r>
              <a:rPr lang="en-US" altLang="ko-KR" sz="150" b="1" i="0" strike="noStrike">
                <a:solidFill>
                  <a:srgbClr val="000000"/>
                </a:solidFill>
                <a:latin typeface="바탕체"/>
                <a:ea typeface="바탕체"/>
              </a:rPr>
              <a:t>&gt;</a:t>
            </a:r>
          </a:p>
        </c:rich>
      </c:tx>
      <c:layout>
        <c:manualLayout>
          <c:xMode val="edge"/>
          <c:yMode val="edge"/>
          <c:x val="0"/>
          <c:y val="2.7496382054992791E-2"/>
        </c:manualLayout>
      </c:layout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'1.굴착현황'!#REF!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'1.굴착현황'!#REF!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'1.굴착현황'!#REF!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'1.굴착현황'!#REF!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'1.굴착현황'!#REF!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'1.굴착현황'!#REF!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hape val="box"/>
        <c:axId val="141528064"/>
        <c:axId val="141542144"/>
        <c:axId val="0"/>
      </c:bar3DChart>
      <c:catAx>
        <c:axId val="141528064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1542144"/>
        <c:crosses val="autoZero"/>
        <c:auto val="1"/>
        <c:lblAlgn val="ctr"/>
        <c:lblOffset val="100"/>
        <c:tickLblSkip val="1"/>
        <c:tickMarkSkip val="1"/>
      </c:catAx>
      <c:valAx>
        <c:axId val="141542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141528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바탕"/>
              <a:ea typeface="바탕"/>
              <a:cs typeface="바탕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체"/>
              </a:defRPr>
            </a:pPr>
            <a:r>
              <a:rPr lang="en-US" altLang="ko-KR" sz="1325" b="0" i="0" strike="noStrike">
                <a:solidFill>
                  <a:srgbClr val="000000"/>
                </a:solidFill>
                <a:latin typeface="+mn-ea"/>
                <a:ea typeface="+mn-ea"/>
              </a:rPr>
              <a:t>&lt; </a:t>
            </a:r>
            <a:r>
              <a:rPr lang="ko-KR" altLang="en-US" sz="1325" b="0" i="0" strike="noStrike">
                <a:solidFill>
                  <a:srgbClr val="000000"/>
                </a:solidFill>
                <a:latin typeface="+mn-ea"/>
                <a:ea typeface="+mn-ea"/>
              </a:rPr>
              <a:t>일반 </a:t>
            </a:r>
            <a:r>
              <a:rPr lang="en-US" altLang="ko-KR" sz="1325" b="0" i="0" strike="noStrike">
                <a:solidFill>
                  <a:srgbClr val="000000"/>
                </a:solidFill>
                <a:latin typeface="+mn-ea"/>
                <a:ea typeface="+mn-ea"/>
              </a:rPr>
              <a:t>&gt;</a:t>
            </a:r>
          </a:p>
        </c:rich>
      </c:tx>
      <c:layout>
        <c:manualLayout>
          <c:xMode val="edge"/>
          <c:yMode val="edge"/>
          <c:x val="0.42711341540053971"/>
          <c:y val="4.5457538146714879E-3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755180335078436"/>
          <c:y val="0.29894105609680144"/>
          <c:w val="0.73910499155520004"/>
          <c:h val="0.52503403176297858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2"/>
            <c:explosion val="24"/>
          </c:dPt>
          <c:dLbls>
            <c:dLbl>
              <c:idx val="0"/>
              <c:layout>
                <c:manualLayout>
                  <c:x val="-4.0326350362863576E-2"/>
                  <c:y val="-0.1007641820183315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3404420627897802E-2"/>
                  <c:y val="-0.12454678532392584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4721920428543522E-2"/>
                  <c:y val="8.723105947178265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3.1951728629355192E-2"/>
                  <c:y val="0.16202235959713956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바탕체"/>
                        <a:ea typeface="바탕체"/>
                        <a:cs typeface="바탕체"/>
                      </a:defRPr>
                    </a:pPr>
                    <a:r>
                      <a:rPr lang="ko-KR" altLang="en-US" sz="1175" b="0" i="0" strike="noStrike">
                        <a:solidFill>
                          <a:srgbClr val="000000"/>
                        </a:solidFill>
                        <a:latin typeface="바탕"/>
                        <a:ea typeface="바탕"/>
                      </a:rPr>
                      <a:t>철  도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바탕체"/>
                        <a:ea typeface="바탕체"/>
                        <a:cs typeface="바탕체"/>
                      </a:defRPr>
                    </a:pPr>
                    <a:r>
                      <a:rPr lang="en-US" altLang="ko-KR" sz="1175" b="0" i="0" strike="noStrike">
                        <a:solidFill>
                          <a:srgbClr val="000000"/>
                        </a:solidFill>
                        <a:latin typeface="바탕"/>
                        <a:ea typeface="바탕"/>
                      </a:rPr>
                      <a:t>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-3.802619661381381E-2"/>
                  <c:y val="9.7688343178220102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8.3501621120889574E-2"/>
                  <c:y val="0.13543840918190359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1759522038354855"/>
                  <c:y val="1.463766181769647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4.8828026931417023E-2"/>
                  <c:y val="-0.1082171333658836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8754216592491154E-2"/>
                  <c:y val="-0.13249078990885568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5.7393495378296536E-2"/>
                  <c:y val="-5.66942925837986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175" b="0" i="0" u="none" strike="noStrike" baseline="0">
                    <a:solidFill>
                      <a:srgbClr val="000000"/>
                    </a:solidFill>
                    <a:latin typeface="바탕"/>
                    <a:ea typeface="바탕"/>
                    <a:cs typeface="바탕"/>
                  </a:defRPr>
                </a:pPr>
                <a:endParaRPr lang="ko-KR"/>
              </a:p>
            </c:txPr>
            <c:showCatName val="1"/>
            <c:showPercent val="1"/>
            <c:showLeaderLines val="1"/>
          </c:dLbls>
          <c:cat>
            <c:strRef>
              <c:f>'3.발생=유형'!$B$6:$B$15</c:f>
              <c:strCache>
                <c:ptCount val="10"/>
                <c:pt idx="0">
                  <c:v>도  로</c:v>
                </c:pt>
                <c:pt idx="1">
                  <c:v>하  수</c:v>
                </c:pt>
                <c:pt idx="2">
                  <c:v>상  수</c:v>
                </c:pt>
                <c:pt idx="3">
                  <c:v>철  도</c:v>
                </c:pt>
                <c:pt idx="4">
                  <c:v>압  력</c:v>
                </c:pt>
                <c:pt idx="5">
                  <c:v>전  력</c:v>
                </c:pt>
                <c:pt idx="6">
                  <c:v>통  신</c:v>
                </c:pt>
                <c:pt idx="7">
                  <c:v>건  축</c:v>
                </c:pt>
                <c:pt idx="8">
                  <c:v>하  천</c:v>
                </c:pt>
                <c:pt idx="9">
                  <c:v>기  타</c:v>
                </c:pt>
              </c:strCache>
            </c:strRef>
          </c:cat>
          <c:val>
            <c:numRef>
              <c:f>'3.발생=유형'!$P$6:$P$15</c:f>
              <c:numCache>
                <c:formatCode>General</c:formatCode>
                <c:ptCount val="10"/>
                <c:pt idx="0">
                  <c:v>29</c:v>
                </c:pt>
                <c:pt idx="1">
                  <c:v>34</c:v>
                </c:pt>
                <c:pt idx="2">
                  <c:v>85</c:v>
                </c:pt>
                <c:pt idx="3">
                  <c:v>1</c:v>
                </c:pt>
                <c:pt idx="4">
                  <c:v>27</c:v>
                </c:pt>
                <c:pt idx="5">
                  <c:v>19</c:v>
                </c:pt>
                <c:pt idx="6">
                  <c:v>4</c:v>
                </c:pt>
                <c:pt idx="7">
                  <c:v>6</c:v>
                </c:pt>
                <c:pt idx="8">
                  <c:v>11</c:v>
                </c:pt>
                <c:pt idx="9">
                  <c:v>25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/>
    <c:pageMargins b="1" l="0.75000000000001399" r="0.75000000000001399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978602396134313E-2"/>
          <c:y val="0.15655652406659781"/>
          <c:w val="0.94149282265642764"/>
          <c:h val="0.71208725367511916"/>
        </c:manualLayout>
      </c:layout>
      <c:bar3DChart>
        <c:barDir val="col"/>
        <c:grouping val="clustered"/>
        <c:ser>
          <c:idx val="2"/>
          <c:order val="0"/>
          <c:tx>
            <c:v> '14년 상반기</c:v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6.7340060198832433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5.3872048159065919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5.3872048159064895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2.6936024079531971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('3.종료현황'!$D$6,'3.종료현황'!$F$6,'3.종료현황'!$H$6,'3.종료현황'!$J$6,'3.종료현황'!$L$6,'3.종료현황'!$N$6,'3.종료현황'!$P$6,'3.종료현황'!$R$6,'3.종료현황'!$T$6)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('3.종료현황'!$D$14,'3.종료현황'!$F$14,'3.종료현황'!$H$14,'3.종료현황'!$J$14,'3.종료현황'!$L$14,'3.종료현황'!$N$14,'3.종료현황'!$P$14,'3.종료현황'!$R$14,'3.종료현황'!$T$14)</c:f>
              <c:numCache>
                <c:formatCode>#,##0_ </c:formatCode>
                <c:ptCount val="9"/>
                <c:pt idx="0">
                  <c:v>12</c:v>
                </c:pt>
                <c:pt idx="1">
                  <c:v>12</c:v>
                </c:pt>
                <c:pt idx="2">
                  <c:v>42</c:v>
                </c:pt>
                <c:pt idx="3">
                  <c:v>6</c:v>
                </c:pt>
                <c:pt idx="4">
                  <c:v>13</c:v>
                </c:pt>
                <c:pt idx="5">
                  <c:v>17</c:v>
                </c:pt>
                <c:pt idx="6">
                  <c:v>54</c:v>
                </c:pt>
                <c:pt idx="7">
                  <c:v>48</c:v>
                </c:pt>
                <c:pt idx="8">
                  <c:v>31</c:v>
                </c:pt>
              </c:numCache>
            </c:numRef>
          </c:val>
        </c:ser>
        <c:ser>
          <c:idx val="0"/>
          <c:order val="1"/>
          <c:tx>
            <c:v> '15년 상반기</c:v>
          </c:tx>
          <c:spPr>
            <a:ln>
              <a:solidFill>
                <a:prstClr val="black"/>
              </a:solidFill>
            </a:ln>
          </c:spPr>
          <c:dLbls>
            <c:dLbl>
              <c:idx val="0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4.0404036119299439E-3"/>
                  <c:y val="3.6053325211130974E-17"/>
                </c:manualLayout>
              </c:layout>
              <c:showVal val="1"/>
            </c:dLbl>
            <c:dLbl>
              <c:idx val="3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5.3872048159065919E-3"/>
                  <c:y val="7.2106650422261984E-17"/>
                </c:manualLayout>
              </c:layout>
              <c:showVal val="1"/>
            </c:dLbl>
            <c:dLbl>
              <c:idx val="5"/>
              <c:layout>
                <c:manualLayout>
                  <c:x val="4.0404036119299439E-3"/>
                  <c:y val="-7.2106650422261984E-17"/>
                </c:manualLayout>
              </c:layout>
              <c:showVal val="1"/>
            </c:dLbl>
            <c:dLbl>
              <c:idx val="6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4.0404036119299439E-3"/>
                  <c:y val="-1.2698408466138913E-2"/>
                </c:manualLayout>
              </c:layout>
              <c:showVal val="1"/>
            </c:dLbl>
            <c:dLbl>
              <c:idx val="8"/>
              <c:layout>
                <c:manualLayout>
                  <c:x val="4.0404036119299439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('3.종료현황'!$D$6,'3.종료현황'!$F$6,'3.종료현황'!$H$6,'3.종료현황'!$J$6,'3.종료현황'!$L$6,'3.종료현황'!$N$6,'3.종료현황'!$P$6,'3.종료현황'!$R$6,'3.종료현황'!$T$6)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('3.종료현황'!$D$15,'3.종료현황'!$F$15,'3.종료현황'!$H$15,'3.종료현황'!$J$15,'3.종료현황'!$L$15,'3.종료현황'!$N$15,'3.종료현황'!$P$15,'3.종료현황'!$R$15,'3.종료현황'!$T$15)</c:f>
              <c:numCache>
                <c:formatCode>#,##0_ </c:formatCode>
                <c:ptCount val="9"/>
                <c:pt idx="0">
                  <c:v>30</c:v>
                </c:pt>
                <c:pt idx="1">
                  <c:v>11</c:v>
                </c:pt>
                <c:pt idx="2">
                  <c:v>33</c:v>
                </c:pt>
                <c:pt idx="3">
                  <c:v>31</c:v>
                </c:pt>
                <c:pt idx="4">
                  <c:v>29</c:v>
                </c:pt>
                <c:pt idx="5">
                  <c:v>25</c:v>
                </c:pt>
                <c:pt idx="6">
                  <c:v>34</c:v>
                </c:pt>
                <c:pt idx="7">
                  <c:v>52</c:v>
                </c:pt>
                <c:pt idx="8">
                  <c:v>41</c:v>
                </c:pt>
              </c:numCache>
            </c:numRef>
          </c:val>
        </c:ser>
        <c:shape val="cylinder"/>
        <c:axId val="149864448"/>
        <c:axId val="149865984"/>
        <c:axId val="0"/>
      </c:bar3DChart>
      <c:catAx>
        <c:axId val="149864448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체"/>
              </a:defRPr>
            </a:pPr>
            <a:endParaRPr lang="ko-KR"/>
          </a:p>
        </c:txPr>
        <c:crossAx val="149865984"/>
        <c:crosses val="autoZero"/>
        <c:auto val="1"/>
        <c:lblAlgn val="ctr"/>
        <c:lblOffset val="100"/>
        <c:tickLblSkip val="1"/>
        <c:tickMarkSkip val="1"/>
      </c:catAx>
      <c:valAx>
        <c:axId val="149865984"/>
        <c:scaling>
          <c:orientation val="minMax"/>
        </c:scaling>
        <c:axPos val="l"/>
        <c:majorGridlines/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Arial"/>
              </a:defRPr>
            </a:pPr>
            <a:endParaRPr lang="ko-KR"/>
          </a:p>
        </c:txPr>
        <c:crossAx val="149864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9403342918665556"/>
          <c:y val="2.2700614629111212E-2"/>
          <c:w val="0.24849259879257099"/>
          <c:h val="0.10776382693369155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ea"/>
              <a:ea typeface="+mn-ea"/>
              <a:cs typeface="바탕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plotArea>
      <c:layout>
        <c:manualLayout>
          <c:layoutTarget val="inner"/>
          <c:xMode val="edge"/>
          <c:yMode val="edge"/>
          <c:x val="9.9365801816551691E-2"/>
          <c:y val="0.26087006868761342"/>
          <c:w val="0.84989473043094577"/>
          <c:h val="0.58893394294622847"/>
        </c:manualLayout>
      </c:layout>
      <c:lineChart>
        <c:grouping val="standard"/>
        <c:ser>
          <c:idx val="0"/>
          <c:order val="0"/>
          <c:tx>
            <c:v> 대규모</c:v>
          </c:tx>
          <c:spPr>
            <a:ln>
              <a:solidFill>
                <a:srgbClr val="C90195"/>
              </a:solidFill>
            </a:ln>
          </c:spPr>
          <c:marker>
            <c:symbol val="diamond"/>
            <c:size val="10"/>
            <c:spPr>
              <a:solidFill>
                <a:srgbClr val="C90195"/>
              </a:solidFill>
              <a:ln>
                <a:solidFill>
                  <a:srgbClr val="C90195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11391512215501E-3"/>
                  <c:y val="4.740925170914900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440277437768978E-6"/>
                  <c:y val="5.31436930067536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6571963617595283E-3"/>
                  <c:y val="4.624277696513232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4.0636449885221582E-3"/>
                  <c:y val="5.089083232184911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9639665627639205E-2"/>
                  <c:y val="8.0107061716100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9488656046573061E-2"/>
                  <c:y val="-6.41221373923691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Arial"/>
                  </a:defRPr>
                </a:pPr>
                <a:endParaRPr lang="ko-KR"/>
              </a:p>
            </c:txPr>
            <c:showVal val="1"/>
          </c:dLbls>
          <c:cat>
            <c:strRef>
              <c:f>('3.종료현황'!$D$33,'3.종료현황'!$G$33,'3.종료현황'!$J$33,'3.종료현황'!$M$33,'3.종료현황'!$P$33)</c:f>
              <c:strCache>
                <c:ptCount val="5"/>
                <c:pt idx="0">
                  <c:v>2011년</c:v>
                </c:pt>
                <c:pt idx="1">
                  <c:v>2012년</c:v>
                </c:pt>
                <c:pt idx="2">
                  <c:v>2013년</c:v>
                </c:pt>
                <c:pt idx="3">
                  <c:v>2014년</c:v>
                </c:pt>
                <c:pt idx="4">
                  <c:v>2015년</c:v>
                </c:pt>
              </c:strCache>
            </c:strRef>
          </c:cat>
          <c:val>
            <c:numRef>
              <c:f>('3.종료현황'!$D$34,'3.종료현황'!$G$34,'3.종료현황'!$J$34,'3.종료현황'!$M$34,'3.종료현황'!$P$34)</c:f>
              <c:numCache>
                <c:formatCode>General</c:formatCode>
                <c:ptCount val="5"/>
                <c:pt idx="0">
                  <c:v>43</c:v>
                </c:pt>
                <c:pt idx="1">
                  <c:v>48</c:v>
                </c:pt>
                <c:pt idx="2">
                  <c:v>41</c:v>
                </c:pt>
                <c:pt idx="3">
                  <c:v>51</c:v>
                </c:pt>
                <c:pt idx="4" formatCode="#,##0_ ">
                  <c:v>66</c:v>
                </c:pt>
              </c:numCache>
            </c:numRef>
          </c:val>
        </c:ser>
        <c:ser>
          <c:idx val="2"/>
          <c:order val="1"/>
          <c:tx>
            <c:v> 일  반</c:v>
          </c:tx>
          <c:spPr>
            <a:ln>
              <a:solidFill>
                <a:srgbClr val="0000FF"/>
              </a:solidFill>
            </a:ln>
          </c:spPr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3.76647871509497E-3"/>
                  <c:y val="-5.7971014492753624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6.8511198945981594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324110671936703E-2"/>
                </c:manualLayout>
              </c:layout>
              <c:showVal val="1"/>
            </c:dLbl>
            <c:dLbl>
              <c:idx val="3"/>
              <c:layout>
                <c:manualLayout>
                  <c:x val="-1.1299436145284848E-2"/>
                  <c:y val="-9.4861660079051766E-2"/>
                </c:manualLayout>
              </c:layout>
              <c:showVal val="1"/>
            </c:dLbl>
            <c:dLbl>
              <c:idx val="4"/>
              <c:layout>
                <c:manualLayout>
                  <c:x val="-2.2598872290569696E-2"/>
                  <c:y val="-6.324110671936703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>
                    <a:latin typeface="+mn-ea"/>
                    <a:ea typeface="+mn-ea"/>
                    <a:cs typeface="Arial" pitchFamily="34" charset="0"/>
                  </a:defRPr>
                </a:pPr>
                <a:endParaRPr lang="ko-KR"/>
              </a:p>
            </c:txPr>
            <c:showVal val="1"/>
          </c:dLbls>
          <c:cat>
            <c:strRef>
              <c:f>('3.종료현황'!$D$33,'3.종료현황'!$G$33,'3.종료현황'!$J$33,'3.종료현황'!$M$33,'3.종료현황'!$P$33)</c:f>
              <c:strCache>
                <c:ptCount val="5"/>
                <c:pt idx="0">
                  <c:v>2011년</c:v>
                </c:pt>
                <c:pt idx="1">
                  <c:v>2012년</c:v>
                </c:pt>
                <c:pt idx="2">
                  <c:v>2013년</c:v>
                </c:pt>
                <c:pt idx="3">
                  <c:v>2014년</c:v>
                </c:pt>
                <c:pt idx="4">
                  <c:v>2015년</c:v>
                </c:pt>
              </c:strCache>
            </c:strRef>
          </c:cat>
          <c:val>
            <c:numRef>
              <c:f>('3.종료현황'!$D$35,'3.종료현황'!$G$35,'3.종료현황'!$J$35,'3.종료현황'!$M$35,'3.종료현황'!$P$35)</c:f>
              <c:numCache>
                <c:formatCode>General</c:formatCode>
                <c:ptCount val="5"/>
                <c:pt idx="0">
                  <c:v>100</c:v>
                </c:pt>
                <c:pt idx="1">
                  <c:v>91</c:v>
                </c:pt>
                <c:pt idx="2">
                  <c:v>96</c:v>
                </c:pt>
                <c:pt idx="3">
                  <c:v>184</c:v>
                </c:pt>
                <c:pt idx="4" formatCode="#,##0_ ">
                  <c:v>220</c:v>
                </c:pt>
              </c:numCache>
            </c:numRef>
          </c:val>
        </c:ser>
        <c:marker val="1"/>
        <c:axId val="150780160"/>
        <c:axId val="152248320"/>
      </c:lineChart>
      <c:catAx>
        <c:axId val="1507801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"/>
              </a:defRPr>
            </a:pPr>
            <a:endParaRPr lang="ko-KR"/>
          </a:p>
        </c:txPr>
        <c:crossAx val="152248320"/>
        <c:crosses val="autoZero"/>
        <c:auto val="1"/>
        <c:lblAlgn val="ctr"/>
        <c:lblOffset val="100"/>
        <c:tickLblSkip val="1"/>
        <c:tickMarkSkip val="1"/>
      </c:catAx>
      <c:valAx>
        <c:axId val="15224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Arial"/>
              </a:defRPr>
            </a:pPr>
            <a:endParaRPr lang="ko-KR"/>
          </a:p>
        </c:txPr>
        <c:crossAx val="15078016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6179424248451244"/>
          <c:y val="1.4492753623188409E-2"/>
          <c:w val="0.19140999846539308"/>
          <c:h val="0.14679035533359741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바탕"/>
              <a:ea typeface="바탕"/>
              <a:cs typeface="바탕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/>
    <c:pageMargins b="0.39370078740157488" l="0.19685039370078738" r="0.19685039370078738" t="0.78740157480314954" header="0.5" footer="0.5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돋움"/>
              </a:defRPr>
            </a:pPr>
            <a:r>
              <a:rPr lang="en-US" altLang="ko-KR" sz="1400" b="0" i="0" strike="noStrike">
                <a:solidFill>
                  <a:srgbClr val="000000"/>
                </a:solidFill>
                <a:latin typeface="+mn-ea"/>
                <a:ea typeface="+mn-ea"/>
              </a:rPr>
              <a:t>&lt; </a:t>
            </a:r>
            <a:r>
              <a:rPr lang="ko-KR" altLang="en-US" sz="1400" b="0" i="0" strike="noStrike">
                <a:solidFill>
                  <a:srgbClr val="000000"/>
                </a:solidFill>
                <a:latin typeface="+mn-ea"/>
                <a:ea typeface="+mn-ea"/>
              </a:rPr>
              <a:t>대규모 </a:t>
            </a:r>
            <a:r>
              <a:rPr lang="en-US" altLang="ko-KR" sz="1400" b="0" i="0" strike="noStrike">
                <a:solidFill>
                  <a:srgbClr val="000000"/>
                </a:solidFill>
                <a:latin typeface="+mn-ea"/>
                <a:ea typeface="+mn-ea"/>
              </a:rPr>
              <a:t>&gt;</a:t>
            </a:r>
          </a:p>
        </c:rich>
      </c:tx>
      <c:layout>
        <c:manualLayout>
          <c:xMode val="edge"/>
          <c:yMode val="edge"/>
          <c:x val="0.4082458667025598"/>
          <c:y val="1.5280629662614762E-4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046087077880274"/>
          <c:y val="0.38515240540481438"/>
          <c:w val="0.55116696588867353"/>
          <c:h val="0.39102686494288619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0"/>
            <c:explosion val="7"/>
          </c:dPt>
          <c:dLbls>
            <c:dLbl>
              <c:idx val="0"/>
              <c:layout>
                <c:manualLayout>
                  <c:x val="4.436443802730921E-2"/>
                  <c:y val="-8.889838884636297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1649685417358375E-2"/>
                  <c:y val="1.606299790134042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4462710911214551E-2"/>
                  <c:y val="0.10315539609369569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4448618758455199E-2"/>
                  <c:y val="0.1337599952096541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4878196330522344E-2"/>
                  <c:y val="0.175584502061806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3534284803172741"/>
                  <c:y val="0.1866077685283029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3833340727008472"/>
                  <c:y val="-3.8953740680164252E-2"/>
                </c:manualLayout>
              </c:layout>
              <c:tx>
                <c:rich>
                  <a:bodyPr/>
                  <a:lstStyle/>
                  <a:p>
                    <a:r>
                      <a:rPr lang="ko-KR" altLang="en-US"/>
                      <a:t>통  신
</a:t>
                    </a:r>
                    <a:r>
                      <a:rPr lang="en-US" altLang="ko-KR"/>
                      <a:t>1%</a:t>
                    </a:r>
                    <a:endParaRPr lang="ko-KR" altLang="en-US"/>
                  </a:p>
                </c:rich>
              </c:tx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4.1931885751207675E-2"/>
                  <c:y val="-0.2079470779660872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6.7137090076249031E-2"/>
                  <c:y val="-0.1844113128433875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9.5637817872495506E-2"/>
                  <c:y val="-9.805166578638281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바탕"/>
                    <a:ea typeface="바탕"/>
                    <a:cs typeface="바탕"/>
                  </a:defRPr>
                </a:pPr>
                <a:endParaRPr lang="ko-KR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'3.종료=유형'!$B$6:$B$15</c:f>
              <c:strCache>
                <c:ptCount val="10"/>
                <c:pt idx="0">
                  <c:v>도  로</c:v>
                </c:pt>
                <c:pt idx="1">
                  <c:v>하  수</c:v>
                </c:pt>
                <c:pt idx="2">
                  <c:v>상  수</c:v>
                </c:pt>
                <c:pt idx="3">
                  <c:v>철  도</c:v>
                </c:pt>
                <c:pt idx="4">
                  <c:v>압  력</c:v>
                </c:pt>
                <c:pt idx="5">
                  <c:v>전  력</c:v>
                </c:pt>
                <c:pt idx="6">
                  <c:v>통  신</c:v>
                </c:pt>
                <c:pt idx="7">
                  <c:v>건  축</c:v>
                </c:pt>
                <c:pt idx="8">
                  <c:v>하  천</c:v>
                </c:pt>
                <c:pt idx="9">
                  <c:v>기  타</c:v>
                </c:pt>
              </c:strCache>
            </c:strRef>
          </c:cat>
          <c:val>
            <c:numRef>
              <c:f>'3.종료=유형'!$O$6:$O$15</c:f>
              <c:numCache>
                <c:formatCode>General</c:formatCode>
                <c:ptCount val="10"/>
                <c:pt idx="0">
                  <c:v>17</c:v>
                </c:pt>
                <c:pt idx="1">
                  <c:v>6</c:v>
                </c:pt>
                <c:pt idx="2">
                  <c:v>5</c:v>
                </c:pt>
                <c:pt idx="3">
                  <c:v>11</c:v>
                </c:pt>
                <c:pt idx="4">
                  <c:v>15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1399" r="0.75000000000001399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돋움"/>
              </a:defRPr>
            </a:pPr>
            <a:r>
              <a:rPr lang="en-US" altLang="ko-KR" sz="1400" b="0" i="0" strike="noStrike">
                <a:solidFill>
                  <a:srgbClr val="000000"/>
                </a:solidFill>
                <a:latin typeface="+mn-ea"/>
                <a:ea typeface="+mn-ea"/>
              </a:rPr>
              <a:t>&lt; </a:t>
            </a:r>
            <a:r>
              <a:rPr lang="ko-KR" altLang="en-US" sz="1400" b="0" i="0" strike="noStrike">
                <a:solidFill>
                  <a:srgbClr val="000000"/>
                </a:solidFill>
                <a:latin typeface="+mn-ea"/>
                <a:ea typeface="+mn-ea"/>
              </a:rPr>
              <a:t>일 반 </a:t>
            </a:r>
            <a:r>
              <a:rPr lang="en-US" altLang="ko-KR" sz="1400" b="0" i="0" strike="noStrike">
                <a:solidFill>
                  <a:srgbClr val="000000"/>
                </a:solidFill>
                <a:latin typeface="+mn-ea"/>
                <a:ea typeface="+mn-ea"/>
              </a:rPr>
              <a:t>&gt;</a:t>
            </a:r>
          </a:p>
        </c:rich>
      </c:tx>
      <c:layout>
        <c:manualLayout>
          <c:xMode val="edge"/>
          <c:yMode val="edge"/>
          <c:x val="0.45167974290466928"/>
          <c:y val="8.8663606465900048E-4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254027013594147"/>
          <c:y val="0.31730868548643293"/>
          <c:w val="0.59749604963527359"/>
          <c:h val="0.42307824731523691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2"/>
            <c:explosion val="10"/>
          </c:dPt>
          <c:dLbls>
            <c:dLbl>
              <c:idx val="0"/>
              <c:layout>
                <c:manualLayout>
                  <c:x val="1.3362292962571198E-2"/>
                  <c:y val="-0.1025646649281506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849379150773292E-2"/>
                  <c:y val="-4.595442633100581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3490385477666092E-2"/>
                  <c:y val="7.548199600258738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4.3362998086460422E-2"/>
                  <c:y val="0.16305043302811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200" b="0" i="0" u="none" strike="noStrike" baseline="0">
                      <a:solidFill>
                        <a:srgbClr val="000000"/>
                      </a:solidFill>
                      <a:latin typeface="바탕"/>
                      <a:ea typeface="바탕"/>
                      <a:cs typeface="바탕"/>
                    </a:defRPr>
                  </a:pPr>
                  <a:endParaRPr lang="ko-KR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6855350942224279E-3"/>
                  <c:y val="0.1962652714013375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5044280323809612E-2"/>
                  <c:y val="0.19631690989766556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9.9740907862784098E-2"/>
                  <c:y val="0.12544734839741475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4524586266409263E-2"/>
                  <c:y val="-6.2915565712280491E-2"/>
                </c:manualLayout>
              </c:layout>
              <c:tx>
                <c:rich>
                  <a:bodyPr/>
                  <a:lstStyle/>
                  <a:p>
                    <a:r>
                      <a:rPr lang="ko-KR" altLang="en-US"/>
                      <a:t>건  축
</a:t>
                    </a:r>
                    <a:r>
                      <a:rPr lang="en-US" altLang="ko-KR"/>
                      <a:t>1%</a:t>
                    </a:r>
                    <a:endParaRPr lang="ko-KR" altLang="en-US"/>
                  </a:p>
                </c:rich>
              </c:tx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263122410995308E-2"/>
                  <c:y val="-0.181642103204294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defRPr>
                    </a:pPr>
                    <a:r>
                      <a:rPr lang="ko-KR" altLang="en-US" sz="1200" b="0" i="0" strike="noStrike">
                        <a:solidFill>
                          <a:srgbClr val="000000"/>
                        </a:solidFill>
                        <a:latin typeface="바탕"/>
                        <a:ea typeface="바탕"/>
                      </a:rPr>
                      <a:t>하  천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돋움"/>
                        <a:ea typeface="돋움"/>
                        <a:cs typeface="돋움"/>
                      </a:defRPr>
                    </a:pPr>
                    <a:r>
                      <a:rPr lang="en-US" altLang="ko-KR" sz="1200" b="0" i="0" strike="noStrike">
                        <a:solidFill>
                          <a:srgbClr val="000000"/>
                        </a:solidFill>
                        <a:latin typeface="바탕"/>
                        <a:ea typeface="바탕"/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9"/>
              <c:layout>
                <c:manualLayout>
                  <c:x val="1.6474075399817548E-2"/>
                  <c:y val="-9.250461744673982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바탕"/>
                    <a:ea typeface="바탕"/>
                    <a:cs typeface="바탕"/>
                  </a:defRPr>
                </a:pPr>
                <a:endParaRPr lang="ko-KR"/>
              </a:p>
            </c:txPr>
            <c:showCatName val="1"/>
            <c:showPercent val="1"/>
            <c:showLeaderLines val="1"/>
          </c:dLbls>
          <c:cat>
            <c:strRef>
              <c:f>'3.종료=유형'!$B$6:$B$15</c:f>
              <c:strCache>
                <c:ptCount val="10"/>
                <c:pt idx="0">
                  <c:v>도  로</c:v>
                </c:pt>
                <c:pt idx="1">
                  <c:v>하  수</c:v>
                </c:pt>
                <c:pt idx="2">
                  <c:v>상  수</c:v>
                </c:pt>
                <c:pt idx="3">
                  <c:v>철  도</c:v>
                </c:pt>
                <c:pt idx="4">
                  <c:v>압  력</c:v>
                </c:pt>
                <c:pt idx="5">
                  <c:v>전  력</c:v>
                </c:pt>
                <c:pt idx="6">
                  <c:v>통  신</c:v>
                </c:pt>
                <c:pt idx="7">
                  <c:v>건  축</c:v>
                </c:pt>
                <c:pt idx="8">
                  <c:v>하  천</c:v>
                </c:pt>
                <c:pt idx="9">
                  <c:v>기  타</c:v>
                </c:pt>
              </c:strCache>
            </c:strRef>
          </c:cat>
          <c:val>
            <c:numRef>
              <c:f>'3.종료=유형'!$P$6:$P$15</c:f>
              <c:numCache>
                <c:formatCode>General</c:formatCode>
                <c:ptCount val="10"/>
                <c:pt idx="0">
                  <c:v>33</c:v>
                </c:pt>
                <c:pt idx="1">
                  <c:v>23</c:v>
                </c:pt>
                <c:pt idx="2">
                  <c:v>73</c:v>
                </c:pt>
                <c:pt idx="3">
                  <c:v>1</c:v>
                </c:pt>
                <c:pt idx="4">
                  <c:v>20</c:v>
                </c:pt>
                <c:pt idx="5">
                  <c:v>23</c:v>
                </c:pt>
                <c:pt idx="6">
                  <c:v>3</c:v>
                </c:pt>
                <c:pt idx="7">
                  <c:v>1</c:v>
                </c:pt>
                <c:pt idx="8">
                  <c:v>16</c:v>
                </c:pt>
                <c:pt idx="9">
                  <c:v>27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1399" r="0.75000000000001399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hPercent val="1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8188031765952117E-2"/>
          <c:y val="0.14380866515638321"/>
          <c:w val="0.90241465318120551"/>
          <c:h val="0.71807838702735149"/>
        </c:manualLayout>
      </c:layout>
      <c:bar3DChart>
        <c:barDir val="col"/>
        <c:grouping val="clustered"/>
        <c:ser>
          <c:idx val="0"/>
          <c:order val="0"/>
          <c:tx>
            <c:v> 진행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1402456441016851E-3"/>
                  <c:y val="-5.6955093099671415E-2"/>
                </c:manualLayout>
              </c:layout>
              <c:showVal val="1"/>
            </c:dLbl>
            <c:dLbl>
              <c:idx val="1"/>
              <c:layout>
                <c:manualLayout>
                  <c:x val="1.256783776063978E-2"/>
                  <c:y val="-4.819277108433765E-2"/>
                </c:manualLayout>
              </c:layout>
              <c:showVal val="1"/>
            </c:dLbl>
            <c:dLbl>
              <c:idx val="2"/>
              <c:layout>
                <c:manualLayout>
                  <c:x val="1.1425307055127166E-2"/>
                  <c:y val="-5.2573932092004394E-2"/>
                </c:manualLayout>
              </c:layout>
              <c:showVal val="1"/>
            </c:dLbl>
            <c:dLbl>
              <c:idx val="3"/>
              <c:layout>
                <c:manualLayout>
                  <c:x val="1.3710368466152589E-2"/>
                  <c:y val="-6.1336254107338888E-2"/>
                </c:manualLayout>
              </c:layout>
              <c:showVal val="1"/>
            </c:dLbl>
            <c:dLbl>
              <c:idx val="4"/>
              <c:layout>
                <c:manualLayout>
                  <c:x val="1.1425307055127166E-2"/>
                  <c:y val="-5.6955093099671464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('4.기간별 현황'!$C$4,'4.기간별 현황'!$E$4,'4.기간별 현황'!$G$4,'4.기간별 현황'!$I$4,'4.기간별 현황'!$K$4)</c:f>
              <c:strCache>
                <c:ptCount val="5"/>
                <c:pt idx="0">
                  <c:v>6개월이내</c:v>
                </c:pt>
                <c:pt idx="1">
                  <c:v>1년이내</c:v>
                </c:pt>
                <c:pt idx="2">
                  <c:v>2년이내</c:v>
                </c:pt>
                <c:pt idx="3">
                  <c:v>3년이내</c:v>
                </c:pt>
                <c:pt idx="4">
                  <c:v>3년이상</c:v>
                </c:pt>
              </c:strCache>
            </c:strRef>
          </c:cat>
          <c:val>
            <c:numRef>
              <c:f>('4.기간별 현황'!$C$15,'4.기간별 현황'!$E$15,'4.기간별 현황'!$G$15,'4.기간별 현황'!$I$15,'4.기간별 현황'!$K$15)</c:f>
              <c:numCache>
                <c:formatCode>General</c:formatCode>
                <c:ptCount val="5"/>
                <c:pt idx="0">
                  <c:v>58</c:v>
                </c:pt>
                <c:pt idx="1">
                  <c:v>35</c:v>
                </c:pt>
                <c:pt idx="2">
                  <c:v>50</c:v>
                </c:pt>
                <c:pt idx="3">
                  <c:v>31</c:v>
                </c:pt>
                <c:pt idx="4">
                  <c:v>54</c:v>
                </c:pt>
              </c:numCache>
            </c:numRef>
          </c:val>
          <c:shape val="cylinder"/>
        </c:ser>
        <c:ser>
          <c:idx val="1"/>
          <c:order val="1"/>
          <c:tx>
            <c:v> 종료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3710368466152589E-2"/>
                  <c:y val="-4.3811610076670324E-2"/>
                </c:manualLayout>
              </c:layout>
              <c:showVal val="1"/>
            </c:dLbl>
            <c:dLbl>
              <c:idx val="1"/>
              <c:layout>
                <c:manualLayout>
                  <c:x val="1.256783776063986E-2"/>
                  <c:y val="-5.2573932092004394E-2"/>
                </c:manualLayout>
              </c:layout>
              <c:showVal val="1"/>
            </c:dLbl>
            <c:dLbl>
              <c:idx val="2"/>
              <c:layout>
                <c:manualLayout>
                  <c:x val="1.0282776349614475E-2"/>
                  <c:y val="-5.6955093099671415E-2"/>
                </c:manualLayout>
              </c:layout>
              <c:showVal val="1"/>
            </c:dLbl>
            <c:dLbl>
              <c:idx val="3"/>
              <c:layout>
                <c:manualLayout>
                  <c:x val="9.1402456441016851E-3"/>
                  <c:y val="-4.8193116057645341E-2"/>
                </c:manualLayout>
              </c:layout>
              <c:showVal val="1"/>
            </c:dLbl>
            <c:dLbl>
              <c:idx val="4"/>
              <c:layout>
                <c:manualLayout>
                  <c:x val="6.8551842330762383E-3"/>
                  <c:y val="-3.9430449069003469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('4.기간별 현황'!$D$15,'4.기간별 현황'!$F$15,'4.기간별 현황'!$H$15,'4.기간별 현황'!$J$15,'4.기간별 현황'!$L$15)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25</c:v>
                </c:pt>
              </c:numCache>
            </c:numRef>
          </c:val>
          <c:shape val="cylinder"/>
        </c:ser>
        <c:shape val="box"/>
        <c:axId val="163375744"/>
        <c:axId val="147734912"/>
        <c:axId val="0"/>
      </c:bar3DChart>
      <c:catAx>
        <c:axId val="163375744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"/>
              </a:defRPr>
            </a:pPr>
            <a:endParaRPr lang="ko-KR"/>
          </a:p>
        </c:txPr>
        <c:crossAx val="147734912"/>
        <c:crosses val="autoZero"/>
        <c:auto val="1"/>
        <c:lblAlgn val="ctr"/>
        <c:lblOffset val="100"/>
        <c:tickLblSkip val="1"/>
        <c:tickMarkSkip val="1"/>
      </c:catAx>
      <c:valAx>
        <c:axId val="14773491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solidFill>
            <a:srgbClr val="FFFFFF"/>
          </a:solidFill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Arial"/>
              </a:defRPr>
            </a:pPr>
            <a:endParaRPr lang="ko-KR"/>
          </a:p>
        </c:txPr>
        <c:crossAx val="16337574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"/>
              </a:defRPr>
            </a:pPr>
            <a:endParaRPr lang="ko-KR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"/>
              </a:defRPr>
            </a:pPr>
            <a:endParaRPr lang="ko-KR"/>
          </a:p>
        </c:txPr>
      </c:legendEntry>
      <c:layout>
        <c:manualLayout>
          <c:xMode val="edge"/>
          <c:yMode val="edge"/>
          <c:x val="0.82287892637789106"/>
          <c:y val="1.977121623669429E-2"/>
          <c:w val="0.14311882700684336"/>
          <c:h val="0.12164207294460636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ea"/>
              <a:ea typeface="+mn-ea"/>
              <a:cs typeface="바탕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/>
    <c:pageMargins b="1" l="0.75000000000001399" r="0.75000000000001399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굴림체"/>
                <a:ea typeface="굴림체"/>
                <a:cs typeface="굴림체"/>
              </a:defRPr>
            </a:pPr>
            <a:r>
              <a:rPr lang="en-US" altLang="ko-KR" sz="1000" b="0" i="0" strike="noStrike">
                <a:solidFill>
                  <a:srgbClr val="000000"/>
                </a:solidFill>
                <a:latin typeface="굴림체"/>
                <a:ea typeface="굴림체"/>
              </a:rPr>
              <a:t>&lt; </a:t>
            </a:r>
            <a:r>
              <a:rPr lang="ko-KR" altLang="en-US" sz="1000" b="0" i="0" strike="noStrike">
                <a:solidFill>
                  <a:srgbClr val="000000"/>
                </a:solidFill>
                <a:latin typeface="굴림체"/>
                <a:ea typeface="굴림체"/>
              </a:rPr>
              <a:t>월평균 관리 실적</a:t>
            </a:r>
            <a:r>
              <a:rPr lang="en-US" altLang="ko-KR" sz="1000" b="0" i="0" strike="noStrike">
                <a:solidFill>
                  <a:srgbClr val="000000"/>
                </a:solidFill>
                <a:latin typeface="굴림체"/>
                <a:ea typeface="굴림체"/>
              </a:rPr>
              <a:t>&gt;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굴림체"/>
                    <a:ea typeface="굴림체"/>
                    <a:cs typeface="굴림체"/>
                  </a:defRPr>
                </a:pPr>
                <a:endParaRPr lang="ko-KR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굴림체"/>
                    <a:ea typeface="굴림체"/>
                    <a:cs typeface="굴림체"/>
                  </a:defRPr>
                </a:pPr>
                <a:endParaRPr lang="ko-KR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굴림체"/>
                      <a:ea typeface="굴림체"/>
                      <a:cs typeface="굴림체"/>
                    </a:defRPr>
                  </a:pPr>
                  <a:endParaRPr lang="ko-KR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굴림체"/>
                    <a:ea typeface="굴림체"/>
                    <a:cs typeface="굴림체"/>
                  </a:defRPr>
                </a:pPr>
                <a:endParaRPr lang="ko-KR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250"/>
        <c:axId val="163676160"/>
        <c:axId val="163677696"/>
      </c:barChart>
      <c:catAx>
        <c:axId val="1636761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굴림체"/>
                <a:ea typeface="굴림체"/>
                <a:cs typeface="굴림체"/>
              </a:defRPr>
            </a:pPr>
            <a:endParaRPr lang="ko-KR"/>
          </a:p>
        </c:txPr>
        <c:crossAx val="163677696"/>
        <c:crosses val="autoZero"/>
        <c:lblAlgn val="ctr"/>
        <c:lblOffset val="100"/>
        <c:tickLblSkip val="1"/>
        <c:tickMarkSkip val="1"/>
      </c:catAx>
      <c:valAx>
        <c:axId val="16367769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굴림체"/>
                <a:ea typeface="굴림체"/>
                <a:cs typeface="굴림체"/>
              </a:defRPr>
            </a:pPr>
            <a:endParaRPr lang="ko-KR"/>
          </a:p>
        </c:txPr>
        <c:crossAx val="163676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굴림체"/>
              <a:ea typeface="굴림체"/>
              <a:cs typeface="굴림체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굴림체"/>
          <a:ea typeface="굴림체"/>
          <a:cs typeface="굴림체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1399" r="0.75000000000001399" t="1" header="0.5" footer="0.5"/>
    <c:pageSetup paperSize="9" orientation="landscape" horizontalDpi="300" verticalDpi="3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r>
              <a:rPr lang="en-US" altLang="ko-KR" sz="1100" b="0" i="0" strike="noStrike">
                <a:solidFill>
                  <a:srgbClr val="000000"/>
                </a:solidFill>
                <a:latin typeface="돋움"/>
                <a:ea typeface="돋움"/>
              </a:rPr>
              <a:t>&lt;</a:t>
            </a:r>
            <a:r>
              <a:rPr lang="ko-KR" altLang="en-US" sz="1100" b="0" i="0" strike="noStrike">
                <a:solidFill>
                  <a:srgbClr val="000000"/>
                </a:solidFill>
                <a:latin typeface="돋움"/>
                <a:ea typeface="돋움"/>
              </a:rPr>
              <a:t>사업소별 현황</a:t>
            </a:r>
            <a:r>
              <a:rPr lang="en-US" altLang="ko-KR" sz="1100" b="0" i="0" strike="noStrike">
                <a:solidFill>
                  <a:srgbClr val="000000"/>
                </a:solidFill>
                <a:latin typeface="돋움"/>
                <a:ea typeface="돋움"/>
              </a:rPr>
              <a:t>&gt;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163614720"/>
        <c:axId val="163616256"/>
      </c:barChart>
      <c:catAx>
        <c:axId val="1636147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63616256"/>
        <c:crosses val="autoZero"/>
        <c:lblAlgn val="ctr"/>
        <c:lblOffset val="100"/>
        <c:tickLblSkip val="1"/>
        <c:tickMarkSkip val="1"/>
      </c:catAx>
      <c:valAx>
        <c:axId val="16361625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63614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1399" r="0.75000000000001399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chemeClr val="bg1">
              <a:lumMod val="75000"/>
            </a:schemeClr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7932245742327936E-2"/>
          <c:y val="8.1250000000000003E-2"/>
          <c:w val="0.91084769381873765"/>
          <c:h val="0.83750000000000002"/>
        </c:manualLayout>
      </c:layout>
      <c:bar3DChart>
        <c:barDir val="col"/>
        <c:grouping val="clustered"/>
        <c:ser>
          <c:idx val="0"/>
          <c:order val="0"/>
          <c:tx>
            <c:v> 대규모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7969456032620756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4.1954184048931132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7969456032620756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4.1954184048931132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2.7969456032620756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7969456032620756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3984728016310565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4.1954184048931132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3984728016309493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'5.진행공사'!$C$6:$K$6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'5.진행공사'!$C$7:$K$7</c:f>
              <c:numCache>
                <c:formatCode>General</c:formatCode>
                <c:ptCount val="9"/>
                <c:pt idx="0">
                  <c:v>21</c:v>
                </c:pt>
                <c:pt idx="1">
                  <c:v>17</c:v>
                </c:pt>
                <c:pt idx="2">
                  <c:v>63</c:v>
                </c:pt>
                <c:pt idx="3">
                  <c:v>17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47</c:v>
                </c:pt>
                <c:pt idx="8">
                  <c:v>36</c:v>
                </c:pt>
              </c:numCache>
            </c:numRef>
          </c:val>
          <c:shape val="cylinder"/>
        </c:ser>
        <c:ser>
          <c:idx val="1"/>
          <c:order val="1"/>
          <c:tx>
            <c:v> 일 반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954184048931132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4.1954184048931132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5.5938912065241816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4.1953082889244833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2.7969456032620756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7969456032620756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2.7969456032620756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4.1954184048931132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4.1954184048931132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'5.진행공사'!$C$6:$K$6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'5.진행공사'!$C$8:$K$8</c:f>
              <c:numCache>
                <c:formatCode>General</c:formatCode>
                <c:ptCount val="9"/>
                <c:pt idx="0">
                  <c:v>29</c:v>
                </c:pt>
                <c:pt idx="1">
                  <c:v>1</c:v>
                </c:pt>
                <c:pt idx="2">
                  <c:v>32</c:v>
                </c:pt>
                <c:pt idx="3">
                  <c:v>30</c:v>
                </c:pt>
                <c:pt idx="4">
                  <c:v>29</c:v>
                </c:pt>
                <c:pt idx="5">
                  <c:v>19</c:v>
                </c:pt>
                <c:pt idx="6">
                  <c:v>36</c:v>
                </c:pt>
                <c:pt idx="7">
                  <c:v>21</c:v>
                </c:pt>
                <c:pt idx="8">
                  <c:v>15</c:v>
                </c:pt>
              </c:numCache>
            </c:numRef>
          </c:val>
          <c:shape val="cylinder"/>
        </c:ser>
        <c:shape val="box"/>
        <c:axId val="163824000"/>
        <c:axId val="163825536"/>
        <c:axId val="0"/>
      </c:bar3DChart>
      <c:catAx>
        <c:axId val="163824000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"/>
              </a:defRPr>
            </a:pPr>
            <a:endParaRPr lang="ko-KR"/>
          </a:p>
        </c:txPr>
        <c:crossAx val="163825536"/>
        <c:crosses val="autoZero"/>
        <c:auto val="1"/>
        <c:lblAlgn val="ctr"/>
        <c:lblOffset val="100"/>
        <c:tickLblSkip val="1"/>
        <c:tickMarkSkip val="1"/>
      </c:catAx>
      <c:valAx>
        <c:axId val="16382553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Arial"/>
              </a:defRPr>
            </a:pPr>
            <a:endParaRPr lang="ko-KR"/>
          </a:p>
        </c:txPr>
        <c:crossAx val="163824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59418788220196"/>
          <c:y val="2.2916666666666672E-2"/>
          <c:w val="0.17396676355442819"/>
          <c:h val="3.9583333333333331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ea"/>
              <a:ea typeface="+mn-ea"/>
              <a:cs typeface="바탕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&lt; </a:t>
            </a:r>
            <a:r>
              <a:rPr lang="ko-KR" altLang="en-US" sz="1400" b="0"/>
              <a:t>일 반</a:t>
            </a:r>
            <a:r>
              <a:rPr lang="ko-KR" sz="1400" b="0"/>
              <a:t> </a:t>
            </a:r>
            <a:r>
              <a:rPr lang="en-US" sz="1400" b="0"/>
              <a:t>&gt;</a:t>
            </a:r>
          </a:p>
        </c:rich>
      </c:tx>
      <c:layout>
        <c:manualLayout>
          <c:xMode val="edge"/>
          <c:yMode val="edge"/>
          <c:x val="0.43987445737007036"/>
          <c:y val="3.2823512496637022E-3"/>
        </c:manualLayout>
      </c:layout>
    </c:title>
    <c:view3D>
      <c:perspective val="0"/>
    </c:view3D>
    <c:plotArea>
      <c:layout>
        <c:manualLayout>
          <c:layoutTarget val="inner"/>
          <c:xMode val="edge"/>
          <c:yMode val="edge"/>
          <c:x val="0.13338844076150724"/>
          <c:y val="0.28804954585724274"/>
          <c:w val="0.78271391559340964"/>
          <c:h val="0.54049463060020064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1"/>
            <c:explosion val="15"/>
          </c:dPt>
          <c:dLbls>
            <c:dLbl>
              <c:idx val="0"/>
              <c:layout>
                <c:manualLayout>
                  <c:x val="3.2605259269592731E-5"/>
                  <c:y val="-0.11867356424269268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8380524945923085E-2"/>
                  <c:y val="0.1046249966200573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1943912480939137"/>
                  <c:y val="0.15452263025964968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7.84880654948059E-2"/>
                  <c:y val="0.20067879262107619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2.1204256343350901E-2"/>
                  <c:y val="0.1685424652650392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8.9700894638773704E-2"/>
                  <c:y val="0.17917067391548708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9.9010438418200467E-2"/>
                  <c:y val="4.3521309328007296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4.7891451698747034E-2"/>
                  <c:y val="-0.1113802854978068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969601117382344E-2"/>
                  <c:y val="-0.1272582235738583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7.7180317406107798E-2"/>
                  <c:y val="-4.637014193756002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CatName val="1"/>
            <c:showPercent val="1"/>
            <c:showLeaderLines val="1"/>
          </c:dLbls>
          <c:cat>
            <c:strRef>
              <c:f>'5.진행=유형'!$B$6:$B$15</c:f>
              <c:strCache>
                <c:ptCount val="10"/>
                <c:pt idx="0">
                  <c:v>도  로</c:v>
                </c:pt>
                <c:pt idx="1">
                  <c:v>하  수</c:v>
                </c:pt>
                <c:pt idx="2">
                  <c:v>상  수</c:v>
                </c:pt>
                <c:pt idx="3">
                  <c:v>철  도</c:v>
                </c:pt>
                <c:pt idx="4">
                  <c:v>압  력</c:v>
                </c:pt>
                <c:pt idx="5">
                  <c:v>전  력</c:v>
                </c:pt>
                <c:pt idx="6">
                  <c:v>통  신</c:v>
                </c:pt>
                <c:pt idx="7">
                  <c:v>건  축</c:v>
                </c:pt>
                <c:pt idx="8">
                  <c:v>하  천</c:v>
                </c:pt>
                <c:pt idx="9">
                  <c:v>기  타</c:v>
                </c:pt>
              </c:strCache>
            </c:strRef>
          </c:cat>
          <c:val>
            <c:numRef>
              <c:f>'5.진행=유형'!$V$6:$V$15</c:f>
              <c:numCache>
                <c:formatCode>General</c:formatCode>
                <c:ptCount val="10"/>
                <c:pt idx="0">
                  <c:v>45</c:v>
                </c:pt>
                <c:pt idx="1">
                  <c:v>51</c:v>
                </c:pt>
                <c:pt idx="2">
                  <c:v>41</c:v>
                </c:pt>
                <c:pt idx="3">
                  <c:v>3</c:v>
                </c:pt>
                <c:pt idx="4">
                  <c:v>24</c:v>
                </c:pt>
                <c:pt idx="5">
                  <c:v>6</c:v>
                </c:pt>
                <c:pt idx="6">
                  <c:v>2</c:v>
                </c:pt>
                <c:pt idx="7">
                  <c:v>8</c:v>
                </c:pt>
                <c:pt idx="8">
                  <c:v>17</c:v>
                </c:pt>
                <c:pt idx="9">
                  <c:v>15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 alignWithMargins="0">
      <c:oddHeader>&amp;A</c:oddHeader>
      <c:oddFooter>&amp;P 쪽</c:oddFooter>
    </c:headerFooter>
    <c:pageMargins b="1" l="0.75000000000001399" r="0.75000000000001399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319386718436435E-2"/>
          <c:y val="0.13330360096581237"/>
          <c:w val="0.95574010241726781"/>
          <c:h val="0.73176641976116408"/>
        </c:manualLayout>
      </c:layout>
      <c:bar3DChart>
        <c:barDir val="col"/>
        <c:grouping val="clustered"/>
        <c:ser>
          <c:idx val="0"/>
          <c:order val="0"/>
          <c:tx>
            <c:strRef>
              <c:f>'1.배관망 현황'!$B$26</c:f>
              <c:strCache>
                <c:ptCount val="1"/>
                <c:pt idx="0">
                  <c:v> 2014년 상반기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6707755953358585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4.006163393003831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2.6707755953358585E-3"/>
                  <c:y val="-4.1984567530854375E-3"/>
                </c:manualLayout>
              </c:layout>
              <c:showVal val="1"/>
            </c:dLbl>
            <c:dLbl>
              <c:idx val="4"/>
              <c:layout>
                <c:manualLayout>
                  <c:x val="2.6707755953358585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6707755953358585E-3"/>
                  <c:y val="-8.3969135061710068E-3"/>
                </c:manualLayout>
              </c:layout>
              <c:showVal val="1"/>
            </c:dLbl>
            <c:dLbl>
              <c:idx val="6"/>
              <c:layout>
                <c:manualLayout>
                  <c:x val="4.0061633930037295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2.6707755953358585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4.006163393003831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'1.배관망 현황'!$D$25:$L$25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'1.배관망 현황'!$D$26:$L$26</c:f>
              <c:numCache>
                <c:formatCode>#,##0_ </c:formatCode>
                <c:ptCount val="9"/>
                <c:pt idx="0">
                  <c:v>258</c:v>
                </c:pt>
                <c:pt idx="1">
                  <c:v>185</c:v>
                </c:pt>
                <c:pt idx="2">
                  <c:v>462</c:v>
                </c:pt>
                <c:pt idx="3">
                  <c:v>278</c:v>
                </c:pt>
                <c:pt idx="4">
                  <c:v>138</c:v>
                </c:pt>
                <c:pt idx="5">
                  <c:v>172</c:v>
                </c:pt>
                <c:pt idx="6">
                  <c:v>241</c:v>
                </c:pt>
                <c:pt idx="7">
                  <c:v>319</c:v>
                </c:pt>
                <c:pt idx="8">
                  <c:v>301</c:v>
                </c:pt>
              </c:numCache>
            </c:numRef>
          </c:val>
        </c:ser>
        <c:ser>
          <c:idx val="1"/>
          <c:order val="1"/>
          <c:tx>
            <c:strRef>
              <c:f>'1.배관망 현황'!$B$27:$C$27</c:f>
              <c:strCache>
                <c:ptCount val="1"/>
                <c:pt idx="0">
                  <c:v> 2015년 상반기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06163393003831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5.3415511906717474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8.0123267860075752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4.0060582443583034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5.3415511906717474E-3"/>
                  <c:y val="-8.3969135061708281E-3"/>
                </c:manualLayout>
              </c:layout>
              <c:showVal val="1"/>
            </c:dLbl>
            <c:dLbl>
              <c:idx val="5"/>
              <c:layout>
                <c:manualLayout>
                  <c:x val="5.3415511906717474E-3"/>
                  <c:y val="7.697081796644391E-17"/>
                </c:manualLayout>
              </c:layout>
              <c:showVal val="1"/>
            </c:dLbl>
            <c:dLbl>
              <c:idx val="6"/>
              <c:layout>
                <c:manualLayout>
                  <c:x val="4.0061633930037295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5.3415511906717474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5.3415511906717474E-3"/>
                  <c:y val="-4.1984567530854375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'1.배관망 현황'!$D$25:$L$25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'1.배관망 현황'!$D$27:$L$27</c:f>
              <c:numCache>
                <c:formatCode>#,##0_ </c:formatCode>
                <c:ptCount val="9"/>
                <c:pt idx="0">
                  <c:v>253</c:v>
                </c:pt>
                <c:pt idx="1">
                  <c:v>123</c:v>
                </c:pt>
                <c:pt idx="2">
                  <c:v>520</c:v>
                </c:pt>
                <c:pt idx="3">
                  <c:v>297</c:v>
                </c:pt>
                <c:pt idx="4">
                  <c:v>183</c:v>
                </c:pt>
                <c:pt idx="5">
                  <c:v>161</c:v>
                </c:pt>
                <c:pt idx="6">
                  <c:v>262</c:v>
                </c:pt>
                <c:pt idx="7">
                  <c:v>338</c:v>
                </c:pt>
                <c:pt idx="8">
                  <c:v>307</c:v>
                </c:pt>
              </c:numCache>
            </c:numRef>
          </c:val>
        </c:ser>
        <c:shape val="cylinder"/>
        <c:axId val="147142912"/>
        <c:axId val="147185664"/>
        <c:axId val="0"/>
      </c:bar3DChart>
      <c:catAx>
        <c:axId val="147142912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"/>
              </a:defRPr>
            </a:pPr>
            <a:endParaRPr lang="ko-KR"/>
          </a:p>
        </c:txPr>
        <c:crossAx val="147185664"/>
        <c:crosses val="autoZero"/>
        <c:auto val="1"/>
        <c:lblAlgn val="ctr"/>
        <c:lblOffset val="100"/>
        <c:tickLblSkip val="1"/>
        <c:tickMarkSkip val="1"/>
      </c:catAx>
      <c:valAx>
        <c:axId val="147185664"/>
        <c:scaling>
          <c:orientation val="minMax"/>
        </c:scaling>
        <c:axPos val="l"/>
        <c:majorGridlines/>
        <c:numFmt formatCode="#,##0_);\(#,##0\)" sourceLinked="0"/>
        <c:majorTickMark val="in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Arial"/>
              </a:defRPr>
            </a:pPr>
            <a:endParaRPr lang="ko-KR"/>
          </a:p>
        </c:txPr>
        <c:crossAx val="147142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7293576869474991"/>
          <c:y val="3.7740065022847401E-2"/>
          <c:w val="0.28840491656752831"/>
          <c:h val="8.5292392575410214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+mn-ea"/>
              <a:ea typeface="+mn-ea"/>
              <a:cs typeface="바탕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399" r="0.75000000000001399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&lt; </a:t>
            </a:r>
            <a:r>
              <a:rPr lang="ko-KR" sz="1400" b="0"/>
              <a:t>대규모 </a:t>
            </a:r>
            <a:r>
              <a:rPr lang="en-US" sz="1400" b="0"/>
              <a:t>&gt;</a:t>
            </a:r>
          </a:p>
        </c:rich>
      </c:tx>
      <c:layout>
        <c:manualLayout>
          <c:xMode val="edge"/>
          <c:yMode val="edge"/>
          <c:x val="0.4501016308344063"/>
          <c:y val="3.2823524178121812E-3"/>
        </c:manualLayout>
      </c:layout>
    </c:title>
    <c:view3D>
      <c:perspective val="0"/>
    </c:view3D>
    <c:plotArea>
      <c:layout>
        <c:manualLayout>
          <c:layoutTarget val="inner"/>
          <c:xMode val="edge"/>
          <c:yMode val="edge"/>
          <c:x val="0.20989513717531508"/>
          <c:y val="0.35220248888447503"/>
          <c:w val="0.68458604825356317"/>
          <c:h val="0.47634168757296685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0"/>
            <c:explosion val="8"/>
          </c:dPt>
          <c:dLbls>
            <c:dLbl>
              <c:idx val="0"/>
              <c:layout>
                <c:manualLayout>
                  <c:x val="1.3301794214794441E-3"/>
                  <c:y val="-0.1101928052789202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8.9641645434017064E-2"/>
                  <c:y val="1.026558120912859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2.8672200739498176E-2"/>
                  <c:y val="8.403398727701408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4785911562328133E-2"/>
                  <c:y val="0.10393852993948709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7.3801952237243423E-2"/>
                  <c:y val="8.6829306722865068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8411734845120605E-2"/>
                  <c:y val="-5.1380134883912104E-2"/>
                </c:manualLayout>
              </c:layout>
              <c:dLblPos val="bestFit"/>
              <c:showCatName val="1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3.1208490821497996E-4"/>
                  <c:y val="-0.14924391101253978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5.4674389806279956E-2"/>
                  <c:y val="-0.11772345072314738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5.4687989698236343E-2"/>
                  <c:y val="-6.3056185773388479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CatName val="1"/>
            <c:showPercent val="1"/>
            <c:showLeaderLines val="1"/>
          </c:dLbls>
          <c:cat>
            <c:strRef>
              <c:f>'5.진행=유형'!$B$6:$B$15</c:f>
              <c:strCache>
                <c:ptCount val="10"/>
                <c:pt idx="0">
                  <c:v>도  로</c:v>
                </c:pt>
                <c:pt idx="1">
                  <c:v>하  수</c:v>
                </c:pt>
                <c:pt idx="2">
                  <c:v>상  수</c:v>
                </c:pt>
                <c:pt idx="3">
                  <c:v>철  도</c:v>
                </c:pt>
                <c:pt idx="4">
                  <c:v>압  력</c:v>
                </c:pt>
                <c:pt idx="5">
                  <c:v>전  력</c:v>
                </c:pt>
                <c:pt idx="6">
                  <c:v>통  신</c:v>
                </c:pt>
                <c:pt idx="7">
                  <c:v>건  축</c:v>
                </c:pt>
                <c:pt idx="8">
                  <c:v>하  천</c:v>
                </c:pt>
                <c:pt idx="9">
                  <c:v>기  타</c:v>
                </c:pt>
              </c:strCache>
            </c:strRef>
          </c:cat>
          <c:val>
            <c:numRef>
              <c:f>'5.진행=유형'!$U$6:$U$15</c:f>
              <c:numCache>
                <c:formatCode>General</c:formatCode>
                <c:ptCount val="10"/>
                <c:pt idx="0">
                  <c:v>107</c:v>
                </c:pt>
                <c:pt idx="1">
                  <c:v>21</c:v>
                </c:pt>
                <c:pt idx="2">
                  <c:v>13</c:v>
                </c:pt>
                <c:pt idx="3">
                  <c:v>30</c:v>
                </c:pt>
                <c:pt idx="4">
                  <c:v>16</c:v>
                </c:pt>
                <c:pt idx="5">
                  <c:v>6</c:v>
                </c:pt>
                <c:pt idx="6">
                  <c:v>1</c:v>
                </c:pt>
                <c:pt idx="7">
                  <c:v>5</c:v>
                </c:pt>
                <c:pt idx="8">
                  <c:v>16</c:v>
                </c:pt>
                <c:pt idx="9">
                  <c:v>13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>
          <a:noFill/>
        </a:ln>
      </c:spPr>
    </c:plotArea>
    <c:plotVisOnly val="1"/>
    <c:dispBlanksAs val="zero"/>
  </c:chart>
  <c:printSettings>
    <c:headerFooter alignWithMargins="0"/>
    <c:pageMargins b="1" l="0.75000000000001399" r="0.75000000000001399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9670315600793796E-2"/>
          <c:y val="0.16842303184430149"/>
          <c:w val="0.94459125536137489"/>
          <c:h val="0.68836467818424718"/>
        </c:manualLayout>
      </c:layout>
      <c:bar3DChart>
        <c:barDir val="col"/>
        <c:grouping val="clustered"/>
        <c:ser>
          <c:idx val="0"/>
          <c:order val="0"/>
          <c:tx>
            <c:v>평일 입회시간</c:v>
          </c:tx>
          <c:spPr>
            <a:solidFill>
              <a:schemeClr val="accent3">
                <a:lumMod val="75000"/>
              </a:schemeClr>
            </a:solidFill>
            <a:ln>
              <a:solidFill>
                <a:srgbClr val="000000"/>
              </a:solidFill>
            </a:ln>
          </c:spPr>
          <c:dLbls>
            <c:dLbl>
              <c:idx val="0"/>
              <c:layout>
                <c:manualLayout>
                  <c:x val="4.0404036119299439E-3"/>
                  <c:y val="-1.8583036175464831E-2"/>
                </c:manualLayout>
              </c:layout>
              <c:showVal val="1"/>
            </c:dLbl>
            <c:dLbl>
              <c:idx val="1"/>
              <c:layout>
                <c:manualLayout>
                  <c:x val="5.3872048159065919E-3"/>
                  <c:y val="-1.3937277131598624E-2"/>
                </c:manualLayout>
              </c:layout>
              <c:showVal val="1"/>
            </c:dLbl>
            <c:dLbl>
              <c:idx val="2"/>
              <c:layout>
                <c:manualLayout>
                  <c:x val="4.0404036119299439E-3"/>
                  <c:y val="-1.3937642939397352E-2"/>
                </c:manualLayout>
              </c:layout>
              <c:showVal val="1"/>
            </c:dLbl>
            <c:dLbl>
              <c:idx val="3"/>
              <c:layout>
                <c:manualLayout>
                  <c:x val="4.0404036119299014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4.0404036119299439E-3"/>
                  <c:y val="-4.6457590438662094E-3"/>
                </c:manualLayout>
              </c:layout>
              <c:showVal val="1"/>
            </c:dLbl>
            <c:dLbl>
              <c:idx val="5"/>
              <c:layout>
                <c:manualLayout>
                  <c:x val="2.6936024079532959E-3"/>
                  <c:y val="-1.3937277131598539E-2"/>
                </c:manualLayout>
              </c:layout>
              <c:showVal val="1"/>
            </c:dLbl>
            <c:dLbl>
              <c:idx val="6"/>
              <c:layout>
                <c:manualLayout>
                  <c:x val="6.7340060198832433E-3"/>
                  <c:y val="-9.2915180877324987E-3"/>
                </c:manualLayout>
              </c:layout>
              <c:showVal val="1"/>
            </c:dLbl>
            <c:dLbl>
              <c:idx val="7"/>
              <c:layout>
                <c:manualLayout>
                  <c:x val="4.0404036119298659E-3"/>
                  <c:y val="-4.6457590438662094E-3"/>
                </c:manualLayout>
              </c:layout>
              <c:showVal val="1"/>
            </c:dLbl>
            <c:dLbl>
              <c:idx val="8"/>
              <c:layout>
                <c:manualLayout>
                  <c:x val="6.7340060198832433E-3"/>
                  <c:y val="-1.3937277131598624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'6.입회현황'!$Z$6:$AH$6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'6.입회현황'!$Z$13:$AH$13</c:f>
              <c:numCache>
                <c:formatCode>#,##0;[Red]\-#,##0</c:formatCode>
                <c:ptCount val="9"/>
                <c:pt idx="0">
                  <c:v>408</c:v>
                </c:pt>
                <c:pt idx="1">
                  <c:v>457</c:v>
                </c:pt>
                <c:pt idx="2">
                  <c:v>1108</c:v>
                </c:pt>
                <c:pt idx="3">
                  <c:v>270</c:v>
                </c:pt>
                <c:pt idx="4">
                  <c:v>780</c:v>
                </c:pt>
                <c:pt idx="5">
                  <c:v>513</c:v>
                </c:pt>
                <c:pt idx="6">
                  <c:v>510</c:v>
                </c:pt>
                <c:pt idx="7">
                  <c:v>1154</c:v>
                </c:pt>
                <c:pt idx="8">
                  <c:v>1191</c:v>
                </c:pt>
              </c:numCache>
            </c:numRef>
          </c:val>
        </c:ser>
        <c:ser>
          <c:idx val="1"/>
          <c:order val="1"/>
          <c:tx>
            <c:v>휴일 입회시간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rgbClr val="000000"/>
              </a:solidFill>
            </a:ln>
          </c:spPr>
          <c:dLbls>
            <c:dLbl>
              <c:idx val="0"/>
              <c:layout>
                <c:manualLayout>
                  <c:x val="8.0808072238598878E-3"/>
                  <c:y val="-1.3937277131598624E-2"/>
                </c:manualLayout>
              </c:layout>
              <c:showVal val="1"/>
            </c:dLbl>
            <c:dLbl>
              <c:idx val="1"/>
              <c:layout>
                <c:manualLayout>
                  <c:x val="4.0404036119299439E-3"/>
                  <c:y val="-1.3937277131598539E-2"/>
                </c:manualLayout>
              </c:layout>
              <c:showVal val="1"/>
            </c:dLbl>
            <c:dLbl>
              <c:idx val="2"/>
              <c:layout>
                <c:manualLayout>
                  <c:x val="1.2121210835789832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2121210835789832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8.0808072238598878E-3"/>
                  <c:y val="-2.3228795219331033E-2"/>
                </c:manualLayout>
              </c:layout>
              <c:showVal val="1"/>
            </c:dLbl>
            <c:dLbl>
              <c:idx val="5"/>
              <c:layout>
                <c:manualLayout>
                  <c:x val="6.7340060198832433E-3"/>
                  <c:y val="-1.3937277131598539E-2"/>
                </c:manualLayout>
              </c:layout>
              <c:showVal val="1"/>
            </c:dLbl>
            <c:dLbl>
              <c:idx val="6"/>
              <c:layout>
                <c:manualLayout>
                  <c:x val="8.0808072238598878E-3"/>
                  <c:y val="-4.6457590438662094E-3"/>
                </c:manualLayout>
              </c:layout>
              <c:showVal val="1"/>
            </c:dLbl>
            <c:dLbl>
              <c:idx val="7"/>
              <c:layout>
                <c:manualLayout>
                  <c:x val="8.0808072238598878E-3"/>
                  <c:y val="-1.3937277131598624E-2"/>
                </c:manualLayout>
              </c:layout>
              <c:showVal val="1"/>
            </c:dLbl>
            <c:dLbl>
              <c:idx val="8"/>
              <c:layout>
                <c:manualLayout>
                  <c:x val="1.3468012039766481E-2"/>
                  <c:y val="-1.3937277131598624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'6.입회현황'!$Z$14:$AH$14</c:f>
              <c:numCache>
                <c:formatCode>#,##0;[Red]\-#,##0</c:formatCode>
                <c:ptCount val="9"/>
                <c:pt idx="0">
                  <c:v>115</c:v>
                </c:pt>
                <c:pt idx="1">
                  <c:v>194</c:v>
                </c:pt>
                <c:pt idx="2">
                  <c:v>383</c:v>
                </c:pt>
                <c:pt idx="3">
                  <c:v>85</c:v>
                </c:pt>
                <c:pt idx="4">
                  <c:v>151</c:v>
                </c:pt>
                <c:pt idx="5">
                  <c:v>151</c:v>
                </c:pt>
                <c:pt idx="6">
                  <c:v>36</c:v>
                </c:pt>
                <c:pt idx="7">
                  <c:v>221</c:v>
                </c:pt>
                <c:pt idx="8">
                  <c:v>409</c:v>
                </c:pt>
              </c:numCache>
            </c:numRef>
          </c:val>
        </c:ser>
        <c:shape val="cylinder"/>
        <c:axId val="163396224"/>
        <c:axId val="163410304"/>
        <c:axId val="0"/>
      </c:bar3DChart>
      <c:catAx>
        <c:axId val="163396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체"/>
              </a:defRPr>
            </a:pPr>
            <a:endParaRPr lang="ko-KR"/>
          </a:p>
        </c:txPr>
        <c:crossAx val="163410304"/>
        <c:crosses val="autoZero"/>
        <c:auto val="1"/>
        <c:lblAlgn val="ctr"/>
        <c:lblOffset val="100"/>
        <c:tickLblSkip val="1"/>
        <c:tickMarkSkip val="1"/>
      </c:catAx>
      <c:valAx>
        <c:axId val="163410304"/>
        <c:scaling>
          <c:orientation val="minMax"/>
          <c:max val="1500"/>
        </c:scaling>
        <c:axPos val="l"/>
        <c:majorGridlines/>
        <c:numFmt formatCode="#,##0;[Red]\-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Arial"/>
              </a:defRPr>
            </a:pPr>
            <a:endParaRPr lang="ko-KR"/>
          </a:p>
        </c:txPr>
        <c:crossAx val="163396224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68188364676861568"/>
          <c:y val="2.6371084210418511E-3"/>
          <c:w val="0.2714934890645585"/>
          <c:h val="0.10964283989763236"/>
        </c:manualLayout>
      </c:layout>
      <c:txPr>
        <a:bodyPr/>
        <a:lstStyle/>
        <a:p>
          <a:pPr>
            <a:defRPr sz="1200">
              <a:latin typeface="+mn-ea"/>
              <a:ea typeface="+mn-ea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/>
    <c:pageMargins b="1" l="0.75000000000001443" r="0.75000000000001443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AngAx val="1"/>
    </c:view3D>
    <c:floor>
      <c:spPr>
        <a:solidFill>
          <a:schemeClr val="bg1">
            <a:lumMod val="75000"/>
          </a:schemeClr>
        </a:solidFill>
      </c:spPr>
    </c:floor>
    <c:plotArea>
      <c:layout>
        <c:manualLayout>
          <c:layoutTarget val="inner"/>
          <c:xMode val="edge"/>
          <c:yMode val="edge"/>
          <c:x val="3.6177434938229031E-2"/>
          <c:y val="0.10260092809624753"/>
          <c:w val="0.9590486134663726"/>
          <c:h val="0.80670257730759065"/>
        </c:manualLayout>
      </c:layout>
      <c:bar3DChart>
        <c:barDir val="col"/>
        <c:grouping val="clustered"/>
        <c:ser>
          <c:idx val="0"/>
          <c:order val="0"/>
          <c:tx>
            <c:v> '14년 상반기</c:v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5.1786475391076984E-3"/>
                  <c:y val="-5.5450536702251804E-3"/>
                </c:manualLayout>
              </c:layout>
              <c:showVal val="1"/>
            </c:dLbl>
            <c:dLbl>
              <c:idx val="1"/>
              <c:layout>
                <c:manualLayout>
                  <c:x val="5.1786475391077114E-3"/>
                  <c:y val="-1.3862634175562863E-2"/>
                </c:manualLayout>
              </c:layout>
              <c:showVal val="1"/>
            </c:dLbl>
            <c:dLbl>
              <c:idx val="2"/>
              <c:layout>
                <c:manualLayout>
                  <c:x val="5.1786475391077114E-3"/>
                  <c:y val="-1.1090107340450423E-2"/>
                </c:manualLayout>
              </c:layout>
              <c:showVal val="1"/>
            </c:dLbl>
            <c:dLbl>
              <c:idx val="3"/>
              <c:layout>
                <c:manualLayout>
                  <c:x val="3.8839856543307892E-3"/>
                  <c:y val="-5.5450536702251804E-3"/>
                </c:manualLayout>
              </c:layout>
              <c:showVal val="1"/>
            </c:dLbl>
            <c:dLbl>
              <c:idx val="4"/>
              <c:layout>
                <c:manualLayout>
                  <c:x val="5.1786475391077114E-3"/>
                  <c:y val="-8.3175805053378234E-3"/>
                </c:manualLayout>
              </c:layout>
              <c:showVal val="1"/>
            </c:dLbl>
            <c:dLbl>
              <c:idx val="5"/>
              <c:layout>
                <c:manualLayout>
                  <c:x val="3.8839856543307892E-3"/>
                  <c:y val="-8.3175805053378234E-3"/>
                </c:manualLayout>
              </c:layout>
              <c:showVal val="1"/>
            </c:dLbl>
            <c:dLbl>
              <c:idx val="6"/>
              <c:layout>
                <c:manualLayout>
                  <c:x val="2.5893237695537707E-3"/>
                  <c:y val="-2.7725268351126015E-3"/>
                </c:manualLayout>
              </c:layout>
              <c:showVal val="1"/>
            </c:dLbl>
            <c:dLbl>
              <c:idx val="7"/>
              <c:layout>
                <c:manualLayout>
                  <c:x val="3.8839856543308802E-3"/>
                  <c:y val="-5.5450536702251804E-3"/>
                </c:manualLayout>
              </c:layout>
              <c:showVal val="1"/>
            </c:dLbl>
            <c:dLbl>
              <c:idx val="8"/>
              <c:layout>
                <c:manualLayout>
                  <c:x val="5.1786475391077114E-3"/>
                  <c:y val="-2.7725268351126015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Val val="1"/>
          </c:dLbls>
          <c:cat>
            <c:strRef>
              <c:f>'7.미신고굴착공사'!$D$8:$L$8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'7.미신고굴착공사'!$D$21:$L$21</c:f>
              <c:numCache>
                <c:formatCode>General</c:formatCode>
                <c:ptCount val="9"/>
                <c:pt idx="0">
                  <c:v>59</c:v>
                </c:pt>
                <c:pt idx="1">
                  <c:v>7</c:v>
                </c:pt>
                <c:pt idx="2">
                  <c:v>25</c:v>
                </c:pt>
                <c:pt idx="3">
                  <c:v>19</c:v>
                </c:pt>
                <c:pt idx="4">
                  <c:v>49</c:v>
                </c:pt>
                <c:pt idx="5">
                  <c:v>25</c:v>
                </c:pt>
                <c:pt idx="6">
                  <c:v>0</c:v>
                </c:pt>
                <c:pt idx="7">
                  <c:v>22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v> '15년 상반기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prstClr val="black"/>
              </a:solidFill>
            </a:ln>
          </c:spPr>
          <c:dLbls>
            <c:dLbl>
              <c:idx val="0"/>
              <c:layout>
                <c:manualLayout>
                  <c:x val="6.473309423884706E-3"/>
                  <c:y val="-2.7725268351126015E-3"/>
                </c:manualLayout>
              </c:layout>
              <c:showVal val="1"/>
            </c:dLbl>
            <c:dLbl>
              <c:idx val="1"/>
              <c:layout>
                <c:manualLayout>
                  <c:x val="6.473309423884706E-3"/>
                  <c:y val="-8.3175805053379275E-3"/>
                </c:manualLayout>
              </c:layout>
              <c:showVal val="1"/>
            </c:dLbl>
            <c:dLbl>
              <c:idx val="2"/>
              <c:layout>
                <c:manualLayout>
                  <c:x val="6.473309423884706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5.1786475391077114E-3"/>
                  <c:y val="-5.5450536702251804E-3"/>
                </c:manualLayout>
              </c:layout>
              <c:showVal val="1"/>
            </c:dLbl>
            <c:dLbl>
              <c:idx val="4"/>
              <c:layout>
                <c:manualLayout>
                  <c:x val="3.8839856543307892E-3"/>
                  <c:y val="-5.5450536702251804E-3"/>
                </c:manualLayout>
              </c:layout>
              <c:showVal val="1"/>
            </c:dLbl>
            <c:dLbl>
              <c:idx val="5"/>
              <c:layout>
                <c:manualLayout>
                  <c:x val="3.8839856543307892E-3"/>
                  <c:y val="-5.5450536702251804E-3"/>
                </c:manualLayout>
              </c:layout>
              <c:showVal val="1"/>
            </c:dLbl>
            <c:dLbl>
              <c:idx val="6"/>
              <c:layout>
                <c:manualLayout>
                  <c:x val="5.1786475391077114E-3"/>
                  <c:y val="-5.5450536702251804E-3"/>
                </c:manualLayout>
              </c:layout>
              <c:showVal val="1"/>
            </c:dLbl>
            <c:dLbl>
              <c:idx val="7"/>
              <c:layout>
                <c:manualLayout>
                  <c:x val="3.8839856543306994E-3"/>
                  <c:y val="-5.5450536702251804E-3"/>
                </c:manualLayout>
              </c:layout>
              <c:showVal val="1"/>
            </c:dLbl>
            <c:dLbl>
              <c:idx val="8"/>
              <c:layout>
                <c:manualLayout>
                  <c:x val="6.473309423884706E-3"/>
                  <c:y val="-1.1090107340450316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Val val="1"/>
          </c:dLbls>
          <c:cat>
            <c:strRef>
              <c:f>'7.미신고굴착공사'!$D$8:$L$8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'7.미신고굴착공사'!$D$52:$L$52</c:f>
              <c:numCache>
                <c:formatCode>General</c:formatCode>
                <c:ptCount val="9"/>
                <c:pt idx="0">
                  <c:v>5</c:v>
                </c:pt>
                <c:pt idx="1">
                  <c:v>0</c:v>
                </c:pt>
                <c:pt idx="2">
                  <c:v>18</c:v>
                </c:pt>
                <c:pt idx="3">
                  <c:v>21</c:v>
                </c:pt>
                <c:pt idx="4">
                  <c:v>4</c:v>
                </c:pt>
                <c:pt idx="5">
                  <c:v>1</c:v>
                </c:pt>
                <c:pt idx="6">
                  <c:v>6</c:v>
                </c:pt>
                <c:pt idx="7">
                  <c:v>22</c:v>
                </c:pt>
                <c:pt idx="8">
                  <c:v>0</c:v>
                </c:pt>
              </c:numCache>
            </c:numRef>
          </c:val>
        </c:ser>
        <c:shape val="cylinder"/>
        <c:axId val="164226944"/>
        <c:axId val="164228480"/>
        <c:axId val="0"/>
      </c:bar3DChart>
      <c:catAx>
        <c:axId val="16422694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ko-KR"/>
          </a:p>
        </c:txPr>
        <c:crossAx val="164228480"/>
        <c:crosses val="autoZero"/>
        <c:auto val="1"/>
        <c:lblAlgn val="ctr"/>
        <c:lblOffset val="100"/>
      </c:catAx>
      <c:valAx>
        <c:axId val="1642284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ko-KR"/>
          </a:p>
        </c:txPr>
        <c:crossAx val="16422694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208488354270689"/>
          <c:y val="1.9159334108614673E-2"/>
          <c:w val="0.25336113165621071"/>
          <c:h val="7.3919685105891433E-2"/>
        </c:manualLayout>
      </c:layout>
      <c:txPr>
        <a:bodyPr/>
        <a:lstStyle/>
        <a:p>
          <a:pPr>
            <a:defRPr sz="1200"/>
          </a:pPr>
          <a:endParaRPr lang="ko-KR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AngAx val="1"/>
    </c:view3D>
    <c:floor>
      <c:spPr>
        <a:solidFill>
          <a:schemeClr val="bg1">
            <a:lumMod val="75000"/>
          </a:schemeClr>
        </a:solidFill>
      </c:spPr>
    </c:floor>
    <c:plotArea>
      <c:layout>
        <c:manualLayout>
          <c:layoutTarget val="inner"/>
          <c:xMode val="edge"/>
          <c:yMode val="edge"/>
          <c:x val="4.6238517808231523E-2"/>
          <c:y val="8.9239959170559727E-2"/>
          <c:w val="0.95089994158174262"/>
          <c:h val="0.81307072893124777"/>
        </c:manualLayout>
      </c:layout>
      <c:bar3DChart>
        <c:barDir val="col"/>
        <c:grouping val="clustered"/>
        <c:ser>
          <c:idx val="0"/>
          <c:order val="0"/>
          <c:tx>
            <c:v> '14년 상반기</c:v>
          </c:tx>
          <c:spPr>
            <a:solidFill>
              <a:schemeClr val="accent3">
                <a:lumMod val="75000"/>
              </a:schemeClr>
            </a:solidFill>
            <a:ln>
              <a:solidFill>
                <a:prstClr val="black"/>
              </a:solidFill>
            </a:ln>
          </c:spPr>
          <c:dLbls>
            <c:dLbl>
              <c:idx val="0"/>
              <c:layout>
                <c:manualLayout>
                  <c:x val="6.5273716403279865E-3"/>
                  <c:y val="-9.7092295974778968E-3"/>
                </c:manualLayout>
              </c:layout>
              <c:showVal val="1"/>
            </c:dLbl>
            <c:dLbl>
              <c:idx val="1"/>
              <c:layout>
                <c:manualLayout>
                  <c:x val="5.2130593381992593E-3"/>
                  <c:y val="-9.7092295974778968E-3"/>
                </c:manualLayout>
              </c:layout>
              <c:showVal val="1"/>
            </c:dLbl>
            <c:dLbl>
              <c:idx val="2"/>
              <c:layout>
                <c:manualLayout>
                  <c:x val="6.5126761799419834E-3"/>
                  <c:y val="-7.2819221981084339E-3"/>
                </c:manualLayout>
              </c:layout>
              <c:showVal val="1"/>
            </c:dLbl>
            <c:dLbl>
              <c:idx val="3"/>
              <c:layout>
                <c:manualLayout>
                  <c:x val="7.8416839424567276E-3"/>
                  <c:y val="-7.2819221981084339E-3"/>
                </c:manualLayout>
              </c:layout>
              <c:showVal val="1"/>
            </c:dLbl>
            <c:dLbl>
              <c:idx val="4"/>
              <c:layout>
                <c:manualLayout>
                  <c:x val="7.8269884820707132E-3"/>
                  <c:y val="-9.7092295974778968E-3"/>
                </c:manualLayout>
              </c:layout>
              <c:showVal val="1"/>
            </c:dLbl>
            <c:dLbl>
              <c:idx val="5"/>
              <c:layout>
                <c:manualLayout>
                  <c:x val="5.2277547985852615E-3"/>
                  <c:y val="-9.7094207240447736E-3"/>
                </c:manualLayout>
              </c:layout>
              <c:showVal val="1"/>
            </c:dLbl>
            <c:dLbl>
              <c:idx val="6"/>
              <c:layout>
                <c:manualLayout>
                  <c:x val="2.5991605325454852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3.8987407988182211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5.1983210650910763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5.1983210650909713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3.8987407988183309E-3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1.2995802662727452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Val val="1"/>
          </c:dLbls>
          <c:cat>
            <c:strRef>
              <c:f>'7.미신고굴착공사'!$B$9:$B$20</c:f>
              <c:strCache>
                <c:ptCount val="6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</c:strCache>
            </c:strRef>
          </c:cat>
          <c:val>
            <c:numRef>
              <c:f>'7.미신고굴착공사'!$M$9:$M$20</c:f>
              <c:numCache>
                <c:formatCode>General</c:formatCode>
                <c:ptCount val="6"/>
                <c:pt idx="0">
                  <c:v>23</c:v>
                </c:pt>
                <c:pt idx="1">
                  <c:v>29</c:v>
                </c:pt>
                <c:pt idx="2">
                  <c:v>34</c:v>
                </c:pt>
                <c:pt idx="3">
                  <c:v>47</c:v>
                </c:pt>
                <c:pt idx="4">
                  <c:v>56</c:v>
                </c:pt>
                <c:pt idx="5">
                  <c:v>19</c:v>
                </c:pt>
              </c:numCache>
            </c:numRef>
          </c:val>
        </c:ser>
        <c:ser>
          <c:idx val="1"/>
          <c:order val="1"/>
          <c:tx>
            <c:v> '15년 상반기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prstClr val="black"/>
              </a:solidFill>
            </a:ln>
          </c:spPr>
          <c:dLbls>
            <c:dLbl>
              <c:idx val="0"/>
              <c:layout>
                <c:manualLayout>
                  <c:x val="7.7974940721410504E-3"/>
                  <c:y val="-9.7094207240447736E-3"/>
                </c:manualLayout>
              </c:layout>
              <c:showVal val="1"/>
            </c:dLbl>
            <c:dLbl>
              <c:idx val="1"/>
              <c:layout>
                <c:manualLayout>
                  <c:x val="7.8269884820707132E-3"/>
                  <c:y val="-1.2136536996847367E-2"/>
                </c:manualLayout>
              </c:layout>
              <c:showVal val="1"/>
            </c:dLbl>
            <c:dLbl>
              <c:idx val="2"/>
              <c:layout>
                <c:manualLayout>
                  <c:x val="6.4978772303983306E-3"/>
                  <c:y val="-9.7092295974778066E-3"/>
                </c:manualLayout>
              </c:layout>
              <c:showVal val="1"/>
            </c:dLbl>
            <c:dLbl>
              <c:idx val="3"/>
              <c:layout>
                <c:manualLayout>
                  <c:x val="6.571561510643668E-3"/>
                  <c:y val="-1.2136536996847367E-2"/>
                </c:manualLayout>
              </c:layout>
              <c:showVal val="1"/>
            </c:dLbl>
            <c:dLbl>
              <c:idx val="4"/>
              <c:layout>
                <c:manualLayout>
                  <c:x val="6.571561510643668E-3"/>
                  <c:y val="-7.2819221981084339E-3"/>
                </c:manualLayout>
              </c:layout>
              <c:showVal val="1"/>
            </c:dLbl>
            <c:dLbl>
              <c:idx val="5"/>
              <c:layout>
                <c:manualLayout>
                  <c:x val="6.571561510643668E-3"/>
                  <c:y val="-7.2819221981083445E-3"/>
                </c:manualLayout>
              </c:layout>
              <c:showVal val="1"/>
            </c:dLbl>
            <c:dLbl>
              <c:idx val="6"/>
              <c:layout>
                <c:manualLayout>
                  <c:x val="5.1983210650909713E-3"/>
                  <c:y val="-1.9112656687948747E-7"/>
                </c:manualLayout>
              </c:layout>
              <c:showVal val="1"/>
            </c:dLbl>
            <c:dLbl>
              <c:idx val="7"/>
              <c:layout>
                <c:manualLayout>
                  <c:x val="5.1983210650909713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6.4979013313637033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5.1983210650909713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7.7974815976364405E-3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5.1983210650909713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Val val="1"/>
          </c:dLbls>
          <c:cat>
            <c:strRef>
              <c:f>'7.미신고굴착공사'!$B$9:$B$20</c:f>
              <c:strCache>
                <c:ptCount val="6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</c:strCache>
            </c:strRef>
          </c:cat>
          <c:val>
            <c:numRef>
              <c:f>('7.미신고굴착공사'!$M$28,'7.미신고굴착공사'!$M$31,'7.미신고굴착공사'!$M$34,'7.미신고굴착공사'!$M$37,'7.미신고굴착공사'!$M$40,'7.미신고굴착공사'!$M$43)</c:f>
              <c:numCache>
                <c:formatCode>#,##0;[Red]\-#,##0</c:formatCode>
                <c:ptCount val="6"/>
                <c:pt idx="0">
                  <c:v>9</c:v>
                </c:pt>
                <c:pt idx="1">
                  <c:v>4</c:v>
                </c:pt>
                <c:pt idx="2">
                  <c:v>12</c:v>
                </c:pt>
                <c:pt idx="3">
                  <c:v>23</c:v>
                </c:pt>
                <c:pt idx="4">
                  <c:v>17</c:v>
                </c:pt>
                <c:pt idx="5">
                  <c:v>12</c:v>
                </c:pt>
              </c:numCache>
            </c:numRef>
          </c:val>
        </c:ser>
        <c:shape val="cylinder"/>
        <c:axId val="164156160"/>
        <c:axId val="164157696"/>
        <c:axId val="0"/>
      </c:bar3DChart>
      <c:catAx>
        <c:axId val="16415616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/>
            </a:pPr>
            <a:endParaRPr lang="ko-KR"/>
          </a:p>
        </c:txPr>
        <c:crossAx val="164157696"/>
        <c:crosses val="autoZero"/>
        <c:auto val="1"/>
        <c:lblAlgn val="ctr"/>
        <c:lblOffset val="100"/>
      </c:catAx>
      <c:valAx>
        <c:axId val="1641576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ko-KR"/>
          </a:p>
        </c:txPr>
        <c:crossAx val="16415616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74814009285875216"/>
          <c:y val="2.4051940555815231E-2"/>
          <c:w val="0.21915433213893068"/>
          <c:h val="5.4997023245413917E-2"/>
        </c:manualLayout>
      </c:layout>
      <c:txPr>
        <a:bodyPr/>
        <a:lstStyle/>
        <a:p>
          <a:pPr>
            <a:defRPr sz="1200"/>
          </a:pPr>
          <a:endParaRPr lang="ko-KR"/>
        </a:p>
      </c:txPr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/>
            </a:pPr>
            <a:r>
              <a:rPr lang="en-US" altLang="ko-KR"/>
              <a:t>&lt; </a:t>
            </a:r>
            <a:r>
              <a:rPr lang="en-US" altLang="ko-KR" sz="1400">
                <a:latin typeface="+mn-ea"/>
                <a:ea typeface="+mn-ea"/>
              </a:rPr>
              <a:t>2015</a:t>
            </a:r>
            <a:r>
              <a:rPr lang="ko-KR" altLang="en-US"/>
              <a:t>년 </a:t>
            </a:r>
            <a:r>
              <a:rPr lang="en-US" altLang="ko-KR"/>
              <a:t>&gt;</a:t>
            </a:r>
            <a:endParaRPr lang="ko-KR" altLang="en-US"/>
          </a:p>
        </c:rich>
      </c:tx>
      <c:layout>
        <c:manualLayout>
          <c:xMode val="edge"/>
          <c:yMode val="edge"/>
          <c:x val="0.41576057655324788"/>
          <c:y val="0"/>
        </c:manualLayout>
      </c:layout>
    </c:title>
    <c:view3D>
      <c:rotX val="30"/>
      <c:depthPercent val="100"/>
      <c:perspective val="0"/>
    </c:view3D>
    <c:plotArea>
      <c:layout>
        <c:manualLayout>
          <c:layoutTarget val="inner"/>
          <c:xMode val="edge"/>
          <c:yMode val="edge"/>
          <c:x val="8.9210579446799998E-2"/>
          <c:y val="0.18082943625978171"/>
          <c:w val="0.85638680205447892"/>
          <c:h val="0.70011663237839195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1"/>
            <c:explosion val="11"/>
          </c:dPt>
          <c:dPt>
            <c:idx val="2"/>
            <c:explosion val="12"/>
          </c:dPt>
          <c:dLbls>
            <c:dLbl>
              <c:idx val="0"/>
              <c:layout>
                <c:manualLayout>
                  <c:x val="4.6466921131387721E-2"/>
                  <c:y val="-3.5984352303183045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5026905893844556E-2"/>
                  <c:y val="-6.41251766546498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3.597214765920839E-3"/>
                  <c:y val="5.5257389975978684E-2"/>
                </c:manualLayout>
              </c:layout>
              <c:showCatName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-3.7031949116045661E-3"/>
                  <c:y val="2.2561366350687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1.4012555802865981E-2"/>
                  <c:y val="-2.2317832003119265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2.6837838999513794E-2"/>
                  <c:y val="0.10385048713019358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9888954719719384E-2"/>
                  <c:y val="0.13111864673620929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4.622714895288238E-2"/>
                  <c:y val="-0.1361307804045868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82762023795177E-2"/>
                  <c:y val="-7.0819296284133373E-2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바탕"/>
                  </a:defRPr>
                </a:pPr>
                <a:endParaRPr lang="ko-KR"/>
              </a:p>
            </c:txPr>
            <c:showCatName val="1"/>
            <c:showPercent val="1"/>
            <c:showLeaderLines val="1"/>
          </c:dLbls>
          <c:cat>
            <c:strRef>
              <c:f>'7.미신고=유형'!$B$21:$B$30</c:f>
              <c:strCache>
                <c:ptCount val="10"/>
                <c:pt idx="0">
                  <c:v>도로</c:v>
                </c:pt>
                <c:pt idx="1">
                  <c:v>하수</c:v>
                </c:pt>
                <c:pt idx="2">
                  <c:v>상수</c:v>
                </c:pt>
                <c:pt idx="3">
                  <c:v>철도</c:v>
                </c:pt>
                <c:pt idx="4">
                  <c:v>압력</c:v>
                </c:pt>
                <c:pt idx="5">
                  <c:v>전력</c:v>
                </c:pt>
                <c:pt idx="6">
                  <c:v>통신</c:v>
                </c:pt>
                <c:pt idx="7">
                  <c:v>건축</c:v>
                </c:pt>
                <c:pt idx="8">
                  <c:v>하천</c:v>
                </c:pt>
                <c:pt idx="9">
                  <c:v>기타</c:v>
                </c:pt>
              </c:strCache>
            </c:strRef>
          </c:cat>
          <c:val>
            <c:numRef>
              <c:f>'7.미신고=유형'!$L$21:$L$30</c:f>
              <c:numCache>
                <c:formatCode>General</c:formatCode>
                <c:ptCount val="10"/>
                <c:pt idx="0">
                  <c:v>4</c:v>
                </c:pt>
                <c:pt idx="1">
                  <c:v>13</c:v>
                </c:pt>
                <c:pt idx="2">
                  <c:v>14</c:v>
                </c:pt>
                <c:pt idx="3">
                  <c:v>0</c:v>
                </c:pt>
                <c:pt idx="4">
                  <c:v>2</c:v>
                </c:pt>
                <c:pt idx="5">
                  <c:v>11</c:v>
                </c:pt>
                <c:pt idx="6">
                  <c:v>9</c:v>
                </c:pt>
                <c:pt idx="7">
                  <c:v>4</c:v>
                </c:pt>
                <c:pt idx="8">
                  <c:v>6</c:v>
                </c:pt>
                <c:pt idx="9">
                  <c:v>14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421" r="0.7500000000000142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400">
                <a:latin typeface="+mn-ea"/>
                <a:ea typeface="+mn-ea"/>
              </a:defRPr>
            </a:pPr>
            <a:r>
              <a:rPr lang="en-US" altLang="ko-KR" sz="1400">
                <a:latin typeface="+mn-ea"/>
                <a:ea typeface="+mn-ea"/>
              </a:rPr>
              <a:t>&lt; 2014</a:t>
            </a:r>
            <a:r>
              <a:rPr lang="ko-KR" altLang="en-US" sz="1400">
                <a:latin typeface="+mn-ea"/>
                <a:ea typeface="+mn-ea"/>
              </a:rPr>
              <a:t>년 </a:t>
            </a:r>
            <a:r>
              <a:rPr lang="en-US" altLang="ko-KR" sz="1400">
                <a:latin typeface="+mn-ea"/>
                <a:ea typeface="+mn-ea"/>
              </a:rPr>
              <a:t>&gt;</a:t>
            </a:r>
            <a:endParaRPr lang="ko-KR" altLang="en-US" sz="140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42050834732237447"/>
          <c:y val="1.9073238049931754E-4"/>
        </c:manualLayout>
      </c:layout>
    </c:title>
    <c:view3D>
      <c:rotX val="30"/>
      <c:depthPercent val="100"/>
      <c:perspective val="0"/>
    </c:view3D>
    <c:plotArea>
      <c:layout>
        <c:manualLayout>
          <c:layoutTarget val="inner"/>
          <c:xMode val="edge"/>
          <c:yMode val="edge"/>
          <c:x val="9.7326715483521634E-2"/>
          <c:y val="0.21493151147291936"/>
          <c:w val="0.85583790353054323"/>
          <c:h val="0.72560169856896872"/>
        </c:manualLayout>
      </c:layout>
      <c:pie3DChart>
        <c:varyColors val="1"/>
        <c:ser>
          <c:idx val="0"/>
          <c:order val="0"/>
          <c:tx>
            <c:v>2013년</c:v>
          </c:tx>
          <c:spPr>
            <a:ln>
              <a:solidFill>
                <a:srgbClr val="000000"/>
              </a:solidFill>
            </a:ln>
          </c:spPr>
          <c:dPt>
            <c:idx val="1"/>
            <c:explosion val="11"/>
          </c:dPt>
          <c:dPt>
            <c:idx val="2"/>
            <c:explosion val="12"/>
          </c:dPt>
          <c:dLbls>
            <c:dLbl>
              <c:idx val="0"/>
              <c:layout>
                <c:manualLayout>
                  <c:x val="2.1363181787889044E-2"/>
                  <c:y val="-1.155212700378386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2.4684650850745372E-2"/>
                  <c:y val="-7.7951210307882712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2.0049948639477956E-3"/>
                  <c:y val="2.0597873561060256E-2"/>
                </c:manualLayout>
              </c:layout>
              <c:showCatName val="1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7.8350572683494601E-2"/>
                  <c:y val="1.5076753130532989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2.2623342734405489E-2"/>
                  <c:y val="-2.8672699199845152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6.0309872786742318E-2"/>
                  <c:y val="-3.065423277248919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1.3596611967862561E-2"/>
                  <c:y val="9.907789991637286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7.1563610376304196E-2"/>
                  <c:y val="-7.8617726145953928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3.732353239662925E-2"/>
                  <c:y val="-7.5017991042491419E-2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/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바탕"/>
                  </a:defRPr>
                </a:pPr>
                <a:endParaRPr lang="ko-KR"/>
              </a:p>
            </c:txPr>
            <c:showCatName val="1"/>
            <c:showPercent val="1"/>
            <c:showLeaderLines val="1"/>
          </c:dLbls>
          <c:cat>
            <c:strRef>
              <c:f>'7.미신고=유형'!$B$6:$B$15</c:f>
              <c:strCache>
                <c:ptCount val="10"/>
                <c:pt idx="0">
                  <c:v>도로</c:v>
                </c:pt>
                <c:pt idx="1">
                  <c:v>하수</c:v>
                </c:pt>
                <c:pt idx="2">
                  <c:v>상수</c:v>
                </c:pt>
                <c:pt idx="3">
                  <c:v>철도</c:v>
                </c:pt>
                <c:pt idx="4">
                  <c:v>압력</c:v>
                </c:pt>
                <c:pt idx="5">
                  <c:v>전력</c:v>
                </c:pt>
                <c:pt idx="6">
                  <c:v>통신</c:v>
                </c:pt>
                <c:pt idx="7">
                  <c:v>건축</c:v>
                </c:pt>
                <c:pt idx="8">
                  <c:v>하천</c:v>
                </c:pt>
                <c:pt idx="9">
                  <c:v>기타</c:v>
                </c:pt>
              </c:strCache>
            </c:strRef>
          </c:cat>
          <c:val>
            <c:numRef>
              <c:f>'7.미신고=유형'!$L$6:$L$15</c:f>
              <c:numCache>
                <c:formatCode>General</c:formatCode>
                <c:ptCount val="10"/>
                <c:pt idx="0">
                  <c:v>17</c:v>
                </c:pt>
                <c:pt idx="1">
                  <c:v>23</c:v>
                </c:pt>
                <c:pt idx="2">
                  <c:v>40</c:v>
                </c:pt>
                <c:pt idx="3">
                  <c:v>0</c:v>
                </c:pt>
                <c:pt idx="4">
                  <c:v>2</c:v>
                </c:pt>
                <c:pt idx="5">
                  <c:v>32</c:v>
                </c:pt>
                <c:pt idx="6">
                  <c:v>20</c:v>
                </c:pt>
                <c:pt idx="7">
                  <c:v>8</c:v>
                </c:pt>
                <c:pt idx="8">
                  <c:v>8</c:v>
                </c:pt>
                <c:pt idx="9">
                  <c:v>58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432" r="0.75000000000001432" t="1" header="0.5" footer="0.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별첨.구간별!$W$11</c:f>
              <c:strCache>
                <c:ptCount val="1"/>
                <c:pt idx="0">
                  <c:v>대규모</c:v>
                </c:pt>
              </c:strCache>
            </c:strRef>
          </c:tx>
          <c:spPr>
            <a:solidFill>
              <a:srgbClr val="FFFFC0"/>
            </a:solidFill>
            <a:ln>
              <a:solidFill>
                <a:sysClr val="windowText" lastClr="000000"/>
              </a:solidFill>
            </a:ln>
          </c:spPr>
          <c:cat>
            <c:multiLvlStrRef>
              <c:f>별첨.구간별!$X$10:$AF$10</c:f>
            </c:multiLvlStrRef>
          </c:cat>
          <c:val>
            <c:numRef>
              <c:f>별첨.구간별!$X$11:$AF$11</c:f>
            </c:numRef>
          </c:val>
        </c:ser>
        <c:ser>
          <c:idx val="1"/>
          <c:order val="1"/>
          <c:tx>
            <c:strRef>
              <c:f>별첨.구간별!$W$12</c:f>
              <c:strCache>
                <c:ptCount val="1"/>
                <c:pt idx="0">
                  <c:v>소규모</c:v>
                </c:pt>
              </c:strCache>
            </c:strRef>
          </c:tx>
          <c:spPr>
            <a:solidFill>
              <a:srgbClr val="00FFFF"/>
            </a:solidFill>
            <a:ln>
              <a:solidFill>
                <a:sysClr val="windowText" lastClr="000000"/>
              </a:solidFill>
            </a:ln>
          </c:spPr>
          <c:cat>
            <c:multiLvlStrRef>
              <c:f>별첨.구간별!$X$10:$AF$10</c:f>
            </c:multiLvlStrRef>
          </c:cat>
          <c:val>
            <c:numRef>
              <c:f>별첨.구간별!$X$12:$AF$12</c:f>
            </c:numRef>
          </c:val>
        </c:ser>
        <c:shape val="cylinder"/>
        <c:axId val="164797056"/>
        <c:axId val="164811136"/>
        <c:axId val="0"/>
      </c:bar3DChart>
      <c:catAx>
        <c:axId val="164797056"/>
        <c:scaling>
          <c:orientation val="minMax"/>
        </c:scaling>
        <c:axPos val="b"/>
        <c:tickLblPos val="nextTo"/>
        <c:crossAx val="164811136"/>
        <c:crosses val="autoZero"/>
        <c:auto val="1"/>
        <c:lblAlgn val="ctr"/>
        <c:lblOffset val="100"/>
      </c:catAx>
      <c:valAx>
        <c:axId val="164811136"/>
        <c:scaling>
          <c:orientation val="minMax"/>
        </c:scaling>
        <c:axPos val="l"/>
        <c:majorGridlines/>
        <c:numFmt formatCode="0%" sourceLinked="1"/>
        <c:tickLblPos val="nextTo"/>
        <c:crossAx val="164797056"/>
        <c:crosses val="autoZero"/>
        <c:crossBetween val="between"/>
      </c:valAx>
    </c:plotArea>
    <c:legend>
      <c:legendPos val="r"/>
      <c:spPr>
        <a:ln>
          <a:solidFill>
            <a:schemeClr val="tx1"/>
          </a:solidFill>
        </a:ln>
      </c:spPr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r>
              <a:rPr lang="en-US" altLang="ko-KR" sz="150" b="1" i="0" strike="noStrike">
                <a:solidFill>
                  <a:srgbClr val="000000"/>
                </a:solidFill>
                <a:latin typeface="바탕체"/>
                <a:ea typeface="바탕체"/>
              </a:rPr>
              <a:t>&lt; </a:t>
            </a:r>
            <a:r>
              <a:rPr lang="ko-KR" altLang="en-US" sz="150" b="1" i="0" strike="noStrike">
                <a:solidFill>
                  <a:srgbClr val="000000"/>
                </a:solidFill>
                <a:latin typeface="바탕체"/>
                <a:ea typeface="바탕체"/>
              </a:rPr>
              <a:t>사업소별 월평균 </a:t>
            </a:r>
            <a:r>
              <a:rPr lang="en-US" altLang="ko-KR" sz="150" b="1" i="0" strike="noStrike">
                <a:solidFill>
                  <a:srgbClr val="000000"/>
                </a:solidFill>
                <a:latin typeface="바탕체"/>
                <a:ea typeface="바탕체"/>
              </a:rPr>
              <a:t>&gt;</a:t>
            </a:r>
          </a:p>
        </c:rich>
      </c:tx>
      <c:layout/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'2.굴착실적'!#REF!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'2.굴착실적'!#REF!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'2.굴착실적'!#REF!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'2.굴착실적'!#REF!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'2.굴착실적'!#REF!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'2.굴착실적'!#REF!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hape val="box"/>
        <c:axId val="146867328"/>
        <c:axId val="146868864"/>
        <c:axId val="0"/>
      </c:bar3DChart>
      <c:catAx>
        <c:axId val="146867328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6868864"/>
        <c:crosses val="autoZero"/>
        <c:auto val="1"/>
        <c:lblAlgn val="ctr"/>
        <c:lblOffset val="100"/>
        <c:tickLblSkip val="1"/>
        <c:tickMarkSkip val="1"/>
      </c:catAx>
      <c:valAx>
        <c:axId val="146868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46867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바탕체"/>
              <a:ea typeface="바탕체"/>
              <a:cs typeface="바탕체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399" r="0.75000000000001399" t="1" header="0.5" footer="0.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>
          <a:solidFill>
            <a:srgbClr val="808080"/>
          </a:solidFill>
        </a:ln>
      </c:spPr>
    </c:sideWall>
    <c:backWall>
      <c:spPr>
        <a:noFill/>
      </c:spPr>
    </c:backWall>
    <c:plotArea>
      <c:layout>
        <c:manualLayout>
          <c:layoutTarget val="inner"/>
          <c:xMode val="edge"/>
          <c:yMode val="edge"/>
          <c:x val="4.2931959123424783E-2"/>
          <c:y val="0.13228699551569581"/>
          <c:w val="0.95183294739495428"/>
          <c:h val="0.77578475336323183"/>
        </c:manualLayout>
      </c:layout>
      <c:bar3DChart>
        <c:barDir val="col"/>
        <c:grouping val="clustered"/>
        <c:ser>
          <c:idx val="0"/>
          <c:order val="0"/>
          <c:tx>
            <c:v> 대규모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5229080057916415E-3"/>
                  <c:y val="-1.2630745621755913E-2"/>
                </c:manualLayout>
              </c:layout>
              <c:showVal val="1"/>
            </c:dLbl>
            <c:dLbl>
              <c:idx val="1"/>
              <c:layout>
                <c:manualLayout>
                  <c:x val="5.4285108859549631E-3"/>
                  <c:y val="-1.578843202719489E-2"/>
                </c:manualLayout>
              </c:layout>
              <c:showVal val="1"/>
            </c:dLbl>
            <c:dLbl>
              <c:idx val="2"/>
              <c:layout>
                <c:manualLayout>
                  <c:x val="8.0720465462102726E-3"/>
                  <c:y val="-3.1576864054389492E-3"/>
                </c:manualLayout>
              </c:layout>
              <c:showVal val="1"/>
            </c:dLbl>
            <c:dLbl>
              <c:idx val="3"/>
              <c:layout>
                <c:manualLayout>
                  <c:x val="8.0249000243954611E-3"/>
                  <c:y val="-6.3153728108779304E-3"/>
                </c:manualLayout>
              </c:layout>
              <c:showVal val="1"/>
            </c:dLbl>
            <c:dLbl>
              <c:idx val="4"/>
              <c:layout>
                <c:manualLayout>
                  <c:x val="6.7501746398755079E-3"/>
                  <c:y val="-1.2630745621755913E-2"/>
                </c:manualLayout>
              </c:layout>
              <c:showVal val="1"/>
            </c:dLbl>
            <c:dLbl>
              <c:idx val="5"/>
              <c:layout>
                <c:manualLayout>
                  <c:x val="6.7502787160827133E-3"/>
                  <c:y val="-1.2630745621755913E-2"/>
                </c:manualLayout>
              </c:layout>
              <c:showVal val="1"/>
            </c:dLbl>
            <c:dLbl>
              <c:idx val="6"/>
              <c:layout>
                <c:manualLayout>
                  <c:x val="5.4757015742642259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4.1067761806981799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2.7378507871321147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2.7378507871321147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4.1067761806981799E-3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4.1067761806981799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'2.관리실적'!$D$21:$I$21</c:f>
              <c:strCache>
                <c:ptCount val="6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</c:strCache>
            </c:strRef>
          </c:cat>
          <c:val>
            <c:numRef>
              <c:f>'2.관리실적'!$D$22:$I$22</c:f>
              <c:numCache>
                <c:formatCode>0_);[Red]\(0\)</c:formatCode>
                <c:ptCount val="6"/>
                <c:pt idx="0">
                  <c:v>215</c:v>
                </c:pt>
                <c:pt idx="1">
                  <c:v>213</c:v>
                </c:pt>
                <c:pt idx="2">
                  <c:v>224</c:v>
                </c:pt>
                <c:pt idx="3">
                  <c:v>224</c:v>
                </c:pt>
                <c:pt idx="4">
                  <c:v>223</c:v>
                </c:pt>
                <c:pt idx="5">
                  <c:v>228</c:v>
                </c:pt>
              </c:numCache>
            </c:numRef>
          </c:val>
          <c:shape val="cylinder"/>
        </c:ser>
        <c:ser>
          <c:idx val="1"/>
          <c:order val="1"/>
          <c:tx>
            <c:v> 일  반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8.2135901878617208E-3"/>
                  <c:y val="-9.4730592163169633E-3"/>
                </c:manualLayout>
              </c:layout>
              <c:showVal val="1"/>
            </c:dLbl>
            <c:dLbl>
              <c:idx val="1"/>
              <c:layout>
                <c:manualLayout>
                  <c:x val="8.2135901878617208E-3"/>
                  <c:y val="-1.2630745621755913E-2"/>
                </c:manualLayout>
              </c:layout>
              <c:showVal val="1"/>
            </c:dLbl>
            <c:dLbl>
              <c:idx val="2"/>
              <c:layout>
                <c:manualLayout>
                  <c:x val="6.9389688795488671E-3"/>
                  <c:y val="-1.8948107526432521E-2"/>
                </c:manualLayout>
              </c:layout>
              <c:showVal val="1"/>
            </c:dLbl>
            <c:dLbl>
              <c:idx val="3"/>
              <c:layout>
                <c:manualLayout>
                  <c:x val="6.8446758359192814E-3"/>
                  <c:y val="-1.578843202719489E-2"/>
                </c:manualLayout>
              </c:layout>
              <c:showVal val="1"/>
            </c:dLbl>
            <c:dLbl>
              <c:idx val="4"/>
              <c:layout>
                <c:manualLayout>
                  <c:x val="8.2135901878617208E-3"/>
                  <c:y val="-9.4730592163169633E-3"/>
                </c:manualLayout>
              </c:layout>
              <c:showVal val="1"/>
            </c:dLbl>
            <c:dLbl>
              <c:idx val="5"/>
              <c:layout>
                <c:manualLayout>
                  <c:x val="8.2135901878617208E-3"/>
                  <c:y val="-1.2630745621755913E-2"/>
                </c:manualLayout>
              </c:layout>
              <c:showVal val="1"/>
            </c:dLbl>
            <c:dLbl>
              <c:idx val="6"/>
              <c:layout>
                <c:manualLayout>
                  <c:x val="9.5824777549624075E-3"/>
                  <c:y val="-3.1595576619273492E-3"/>
                </c:manualLayout>
              </c:layout>
              <c:showVal val="1"/>
            </c:dLbl>
            <c:dLbl>
              <c:idx val="7"/>
              <c:layout>
                <c:manualLayout>
                  <c:x val="9.5824777549624075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6.8446269678301532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1.232032854209446E-2"/>
                  <c:y val="-3.1595576619273492E-3"/>
                </c:manualLayout>
              </c:layout>
              <c:showVal val="1"/>
            </c:dLbl>
            <c:dLbl>
              <c:idx val="10"/>
              <c:layout>
                <c:manualLayout>
                  <c:x val="8.2135523613963042E-3"/>
                  <c:y val="0"/>
                </c:manualLayout>
              </c:layout>
              <c:showVal val="1"/>
            </c:dLbl>
            <c:dLbl>
              <c:idx val="11"/>
              <c:layout>
                <c:manualLayout>
                  <c:x val="8.2135523613963042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'2.관리실적'!$D$21:$I$21</c:f>
              <c:strCache>
                <c:ptCount val="6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</c:strCache>
            </c:strRef>
          </c:cat>
          <c:val>
            <c:numRef>
              <c:f>'2.관리실적'!$D$23:$I$23</c:f>
              <c:numCache>
                <c:formatCode>0_);[Red]\(0\)</c:formatCode>
                <c:ptCount val="6"/>
                <c:pt idx="0">
                  <c:v>164</c:v>
                </c:pt>
                <c:pt idx="1">
                  <c:v>161</c:v>
                </c:pt>
                <c:pt idx="2">
                  <c:v>179</c:v>
                </c:pt>
                <c:pt idx="3">
                  <c:v>195</c:v>
                </c:pt>
                <c:pt idx="4">
                  <c:v>206</c:v>
                </c:pt>
                <c:pt idx="5">
                  <c:v>212</c:v>
                </c:pt>
              </c:numCache>
            </c:numRef>
          </c:val>
          <c:shape val="cylinder"/>
        </c:ser>
        <c:shape val="box"/>
        <c:axId val="146928384"/>
        <c:axId val="146929920"/>
        <c:axId val="0"/>
      </c:bar3DChart>
      <c:catAx>
        <c:axId val="146928384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체"/>
              </a:defRPr>
            </a:pPr>
            <a:endParaRPr lang="ko-KR"/>
          </a:p>
        </c:txPr>
        <c:crossAx val="146929920"/>
        <c:crosses val="autoZero"/>
        <c:auto val="1"/>
        <c:lblAlgn val="ctr"/>
        <c:lblOffset val="100"/>
        <c:tickLblSkip val="1"/>
        <c:tickMarkSkip val="1"/>
      </c:catAx>
      <c:valAx>
        <c:axId val="146929920"/>
        <c:scaling>
          <c:orientation val="minMax"/>
          <c:min val="1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맑은 고딕" pitchFamily="50" charset="-127"/>
                <a:ea typeface="맑은 고딕" pitchFamily="50" charset="-127"/>
                <a:cs typeface="Arial"/>
              </a:defRPr>
            </a:pPr>
            <a:endParaRPr lang="ko-KR"/>
          </a:p>
        </c:txPr>
        <c:crossAx val="14692838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291868684412862"/>
          <c:y val="2.3150316812914792E-2"/>
          <c:w val="0.13627318145806724"/>
          <c:h val="7.0997022233207432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바탕"/>
              <a:ea typeface="바탕"/>
              <a:cs typeface="바탕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399" r="0.75000000000001399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plotArea>
      <c:layout>
        <c:manualLayout>
          <c:layoutTarget val="inner"/>
          <c:xMode val="edge"/>
          <c:yMode val="edge"/>
          <c:x val="0.10094647589962447"/>
          <c:y val="0.30597054099582205"/>
          <c:w val="0.86435419989053452"/>
          <c:h val="0.52238923492772349"/>
        </c:manualLayout>
      </c:layout>
      <c:lineChart>
        <c:grouping val="standard"/>
        <c:ser>
          <c:idx val="0"/>
          <c:order val="0"/>
          <c:tx>
            <c:strRef>
              <c:f>'2.관리실적'!$B$5</c:f>
              <c:strCache>
                <c:ptCount val="1"/>
                <c:pt idx="0">
                  <c:v>대규모</c:v>
                </c:pt>
              </c:strCache>
            </c:strRef>
          </c:tx>
          <c:spPr>
            <a:ln>
              <a:solidFill>
                <a:srgbClr val="C90195"/>
              </a:solidFill>
            </a:ln>
          </c:spPr>
          <c:marker>
            <c:symbol val="diamond"/>
            <c:size val="12"/>
            <c:spPr>
              <a:solidFill>
                <a:srgbClr val="C90195"/>
              </a:solidFill>
              <a:ln>
                <a:solidFill>
                  <a:srgbClr val="C90195"/>
                </a:solidFill>
              </a:ln>
            </c:spPr>
          </c:marker>
          <c:dLbls>
            <c:dLbl>
              <c:idx val="0"/>
              <c:layout>
                <c:manualLayout>
                  <c:x val="-2.8204222089583297E-2"/>
                  <c:y val="-6.2190130121007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034661903150945E-2"/>
                  <c:y val="-5.9510241395341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140442550147286E-2"/>
                  <c:y val="-5.65017839370255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629292604986655E-2"/>
                  <c:y val="-6.694835770513150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95298901274354E-2"/>
                  <c:y val="-6.1098559643899465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Val val="1"/>
          </c:dLbls>
          <c:cat>
            <c:strRef>
              <c:f>('2.관리실적'!$D$4,'2.관리실적'!$E$4,'2.관리실적'!$F$4,'2.관리실적'!$G$4,'2.관리실적'!$H$4)</c:f>
              <c:strCache>
                <c:ptCount val="5"/>
                <c:pt idx="0">
                  <c:v>2011년</c:v>
                </c:pt>
                <c:pt idx="1">
                  <c:v>2012년</c:v>
                </c:pt>
                <c:pt idx="2">
                  <c:v>2013년</c:v>
                </c:pt>
                <c:pt idx="3">
                  <c:v>2014년</c:v>
                </c:pt>
                <c:pt idx="4">
                  <c:v>2015년</c:v>
                </c:pt>
              </c:strCache>
            </c:strRef>
          </c:cat>
          <c:val>
            <c:numRef>
              <c:f>('2.관리실적'!$D$5,'2.관리실적'!$E$5,'2.관리실적'!$F$5,'2.관리실적'!$G$5,'2.관리실적'!$H$5)</c:f>
              <c:numCache>
                <c:formatCode>#,##0;[Red]\-#,##0</c:formatCode>
                <c:ptCount val="5"/>
                <c:pt idx="0">
                  <c:v>1051</c:v>
                </c:pt>
                <c:pt idx="1">
                  <c:v>1072</c:v>
                </c:pt>
                <c:pt idx="2">
                  <c:v>1084</c:v>
                </c:pt>
                <c:pt idx="3">
                  <c:v>1279</c:v>
                </c:pt>
                <c:pt idx="4">
                  <c:v>1327</c:v>
                </c:pt>
              </c:numCache>
            </c:numRef>
          </c:val>
        </c:ser>
        <c:ser>
          <c:idx val="1"/>
          <c:order val="1"/>
          <c:tx>
            <c:strRef>
              <c:f>'2.관리실적'!$B$6</c:f>
              <c:strCache>
                <c:ptCount val="1"/>
                <c:pt idx="0">
                  <c:v>일  반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2.8908083252349233E-2"/>
                  <c:y val="6.057419510397181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754375833633211E-2"/>
                  <c:y val="5.615303371972032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721370961660012E-2"/>
                  <c:y val="5.12422057867040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526174790150268E-2"/>
                  <c:y val="6.303484458760201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998404717980371E-2"/>
                  <c:y val="6.1079641164257445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ko-KR"/>
              </a:p>
            </c:txPr>
            <c:showVal val="1"/>
          </c:dLbls>
          <c:cat>
            <c:strRef>
              <c:f>('2.관리실적'!$D$4,'2.관리실적'!$E$4,'2.관리실적'!$F$4,'2.관리실적'!$G$4,'2.관리실적'!$H$4)</c:f>
              <c:strCache>
                <c:ptCount val="5"/>
                <c:pt idx="0">
                  <c:v>2011년</c:v>
                </c:pt>
                <c:pt idx="1">
                  <c:v>2012년</c:v>
                </c:pt>
                <c:pt idx="2">
                  <c:v>2013년</c:v>
                </c:pt>
                <c:pt idx="3">
                  <c:v>2014년</c:v>
                </c:pt>
                <c:pt idx="4">
                  <c:v>2015년</c:v>
                </c:pt>
              </c:strCache>
            </c:strRef>
          </c:cat>
          <c:val>
            <c:numRef>
              <c:f>('2.관리실적'!$D$6,'2.관리실적'!$E$6,'2.관리실적'!$F$6,'2.관리실적'!$G$6,'2.관리실적'!$H$6)</c:f>
              <c:numCache>
                <c:formatCode>#,##0;[Red]\-#,##0</c:formatCode>
                <c:ptCount val="5"/>
                <c:pt idx="0">
                  <c:v>896</c:v>
                </c:pt>
                <c:pt idx="1">
                  <c:v>916</c:v>
                </c:pt>
                <c:pt idx="2">
                  <c:v>881</c:v>
                </c:pt>
                <c:pt idx="3">
                  <c:v>1075</c:v>
                </c:pt>
                <c:pt idx="4">
                  <c:v>1117</c:v>
                </c:pt>
              </c:numCache>
            </c:numRef>
          </c:val>
        </c:ser>
        <c:dLbls>
          <c:showVal val="1"/>
        </c:dLbls>
        <c:marker val="1"/>
        <c:axId val="146975744"/>
        <c:axId val="147677952"/>
      </c:lineChart>
      <c:catAx>
        <c:axId val="146975744"/>
        <c:scaling>
          <c:orientation val="minMax"/>
        </c:scaling>
        <c:axPos val="b"/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 sz="1200"/>
            </a:pPr>
            <a:endParaRPr lang="ko-KR"/>
          </a:p>
        </c:txPr>
        <c:crossAx val="147677952"/>
        <c:crosses val="autoZero"/>
        <c:auto val="1"/>
        <c:lblAlgn val="ctr"/>
        <c:lblOffset val="100"/>
        <c:tickLblSkip val="1"/>
        <c:tickMarkSkip val="1"/>
      </c:catAx>
      <c:valAx>
        <c:axId val="147677952"/>
        <c:scaling>
          <c:orientation val="minMax"/>
          <c:max val="1500"/>
          <c:min val="500"/>
        </c:scaling>
        <c:axPos val="l"/>
        <c:majorGridlines/>
        <c:numFmt formatCode="#,##0_);\(#,##0\)" sourceLinked="0"/>
        <c:majorTickMark val="in"/>
        <c:tickLblPos val="nextTo"/>
        <c:txPr>
          <a:bodyPr rot="0" vert="horz"/>
          <a:lstStyle/>
          <a:p>
            <a:pPr>
              <a:defRPr sz="1200"/>
            </a:pPr>
            <a:endParaRPr lang="ko-KR"/>
          </a:p>
        </c:txPr>
        <c:crossAx val="146975744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75986931315395345"/>
          <c:y val="3.7313432835820892E-2"/>
          <c:w val="0.20472266362336361"/>
          <c:h val="0.16044815293611103"/>
        </c:manualLayout>
      </c:layout>
    </c:legend>
    <c:plotVisOnly val="1"/>
    <c:dispBlanksAs val="gap"/>
  </c:chart>
  <c:printSettings>
    <c:headerFooter alignWithMargins="0"/>
    <c:pageMargins b="1" l="0.75000000000001399" r="0.75000000000001399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r>
              <a:rPr lang="en-US" altLang="ko-KR" sz="150" b="1" i="0" strike="noStrike">
                <a:solidFill>
                  <a:srgbClr val="000000"/>
                </a:solidFill>
                <a:latin typeface="바탕체"/>
                <a:ea typeface="바탕체"/>
              </a:rPr>
              <a:t>&lt; </a:t>
            </a:r>
            <a:r>
              <a:rPr lang="ko-KR" altLang="en-US" sz="150" b="1" i="0" strike="noStrike">
                <a:solidFill>
                  <a:srgbClr val="000000"/>
                </a:solidFill>
                <a:latin typeface="바탕체"/>
                <a:ea typeface="바탕체"/>
              </a:rPr>
              <a:t>사업소별 월평균 </a:t>
            </a:r>
            <a:r>
              <a:rPr lang="en-US" altLang="ko-KR" sz="150" b="1" i="0" strike="noStrike">
                <a:solidFill>
                  <a:srgbClr val="000000"/>
                </a:solidFill>
                <a:latin typeface="바탕체"/>
                <a:ea typeface="바탕체"/>
              </a:rPr>
              <a:t>&gt;</a:t>
            </a:r>
          </a:p>
        </c:rich>
      </c:tx>
      <c:layout/>
      <c:spPr>
        <a:noFill/>
        <a:ln w="25400">
          <a:noFill/>
        </a:ln>
      </c:spPr>
    </c:title>
    <c:view3D>
      <c:hPercent val="5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'2.굴착실적'!#REF!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'2.굴착실적'!#REF!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'2.굴착실적'!#REF!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'2.굴착실적'!#REF!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'2.굴착실적'!#REF!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'2.굴착실적'!#REF!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hape val="box"/>
        <c:axId val="148165760"/>
        <c:axId val="148167296"/>
        <c:axId val="0"/>
      </c:bar3DChart>
      <c:catAx>
        <c:axId val="148165760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바탕체"/>
                <a:ea typeface="바탕체"/>
                <a:cs typeface="바탕체"/>
              </a:defRPr>
            </a:pPr>
            <a:endParaRPr lang="ko-KR"/>
          </a:p>
        </c:txPr>
        <c:crossAx val="148167296"/>
        <c:crosses val="autoZero"/>
        <c:auto val="1"/>
        <c:lblAlgn val="ctr"/>
        <c:lblOffset val="100"/>
        <c:tickLblSkip val="1"/>
        <c:tickMarkSkip val="1"/>
      </c:catAx>
      <c:valAx>
        <c:axId val="148167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14816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바탕체"/>
              <a:ea typeface="바탕체"/>
              <a:cs typeface="바탕체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421" r="0.75000000000001421" t="1" header="0.5" footer="0.5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plotArea>
      <c:layout>
        <c:manualLayout>
          <c:layoutTarget val="inner"/>
          <c:xMode val="edge"/>
          <c:yMode val="edge"/>
          <c:x val="9.9365801816551691E-2"/>
          <c:y val="0.26087006868761325"/>
          <c:w val="0.84989473043094554"/>
          <c:h val="0.58893394294622881"/>
        </c:manualLayout>
      </c:layout>
      <c:lineChart>
        <c:grouping val="standard"/>
        <c:ser>
          <c:idx val="0"/>
          <c:order val="0"/>
          <c:tx>
            <c:v> 대규모</c:v>
          </c:tx>
          <c:spPr>
            <a:ln>
              <a:solidFill>
                <a:srgbClr val="C90195"/>
              </a:solidFill>
            </a:ln>
          </c:spPr>
          <c:marker>
            <c:symbol val="diamond"/>
            <c:size val="10"/>
            <c:spPr>
              <a:solidFill>
                <a:srgbClr val="C90195"/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411391512215501E-3"/>
                  <c:y val="4.740925170914900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8440277437768961E-6"/>
                  <c:y val="5.31436930067536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6571963617595265E-3"/>
                  <c:y val="4.624277696513232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4.0636449885221564E-3"/>
                  <c:y val="5.089083232184911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9639665627639205E-2"/>
                  <c:y val="8.0107061716100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9488656046573061E-2"/>
                  <c:y val="-6.41221373923691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showVal val="1"/>
          </c:dLbls>
          <c:cat>
            <c:strRef>
              <c:f>('3.발생현황'!$D$34,'3.발생현황'!$G$34,'3.발생현황'!$J$34,'3.발생현황'!$M$34,'3.발생현황'!$P$34)</c:f>
              <c:strCache>
                <c:ptCount val="5"/>
                <c:pt idx="0">
                  <c:v>2011년</c:v>
                </c:pt>
                <c:pt idx="1">
                  <c:v>2012년</c:v>
                </c:pt>
                <c:pt idx="2">
                  <c:v>2013년</c:v>
                </c:pt>
                <c:pt idx="3">
                  <c:v>2014년</c:v>
                </c:pt>
                <c:pt idx="4">
                  <c:v>2015년</c:v>
                </c:pt>
              </c:strCache>
            </c:strRef>
          </c:cat>
          <c:val>
            <c:numRef>
              <c:f>('3.발생현황'!$D$35,'3.발생현황'!$G$35,'3.발생현황'!$J$35,'3.발생현황'!$M$35,'3.발생현황'!$P$35)</c:f>
              <c:numCache>
                <c:formatCode>General</c:formatCode>
                <c:ptCount val="5"/>
                <c:pt idx="0">
                  <c:v>45</c:v>
                </c:pt>
                <c:pt idx="1">
                  <c:v>40</c:v>
                </c:pt>
                <c:pt idx="2">
                  <c:v>53</c:v>
                </c:pt>
                <c:pt idx="3">
                  <c:v>63</c:v>
                </c:pt>
                <c:pt idx="4">
                  <c:v>66</c:v>
                </c:pt>
              </c:numCache>
            </c:numRef>
          </c:val>
        </c:ser>
        <c:ser>
          <c:idx val="2"/>
          <c:order val="1"/>
          <c:tx>
            <c:v> 일  반</c:v>
          </c:tx>
          <c:spPr>
            <a:ln>
              <a:solidFill>
                <a:srgbClr val="0000FF"/>
              </a:solidFill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7664787150949687E-3"/>
                  <c:y val="-5.7971014492753624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6.8511198945981594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3241106719367057E-2"/>
                </c:manualLayout>
              </c:layout>
              <c:showVal val="1"/>
            </c:dLbl>
            <c:dLbl>
              <c:idx val="3"/>
              <c:layout>
                <c:manualLayout>
                  <c:x val="-1.1299436145284848E-2"/>
                  <c:y val="-9.4861660079051766E-2"/>
                </c:manualLayout>
              </c:layout>
              <c:showVal val="1"/>
            </c:dLbl>
            <c:dLbl>
              <c:idx val="4"/>
              <c:layout>
                <c:manualLayout>
                  <c:x val="-2.2598872290569696E-2"/>
                  <c:y val="-6.3241106719367057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0">
                    <a:latin typeface="+mn-ea"/>
                    <a:ea typeface="+mn-ea"/>
                    <a:cs typeface="Arial" pitchFamily="34" charset="0"/>
                  </a:defRPr>
                </a:pPr>
                <a:endParaRPr lang="ko-KR"/>
              </a:p>
            </c:txPr>
            <c:showVal val="1"/>
          </c:dLbls>
          <c:cat>
            <c:strRef>
              <c:f>('3.발생현황'!$D$34,'3.발생현황'!$G$34,'3.발생현황'!$J$34,'3.발생현황'!$M$34,'3.발생현황'!$P$34)</c:f>
              <c:strCache>
                <c:ptCount val="5"/>
                <c:pt idx="0">
                  <c:v>2011년</c:v>
                </c:pt>
                <c:pt idx="1">
                  <c:v>2012년</c:v>
                </c:pt>
                <c:pt idx="2">
                  <c:v>2013년</c:v>
                </c:pt>
                <c:pt idx="3">
                  <c:v>2014년</c:v>
                </c:pt>
                <c:pt idx="4">
                  <c:v>2015년</c:v>
                </c:pt>
              </c:strCache>
            </c:strRef>
          </c:cat>
          <c:val>
            <c:numRef>
              <c:f>('3.발생현황'!$D$36,'3.발생현황'!$G$36,'3.발생현황'!$J$36,'3.발생현황'!$M$36,'3.발생현황'!$P$36)</c:f>
              <c:numCache>
                <c:formatCode>General</c:formatCode>
                <c:ptCount val="5"/>
                <c:pt idx="0">
                  <c:v>104</c:v>
                </c:pt>
                <c:pt idx="1">
                  <c:v>100</c:v>
                </c:pt>
                <c:pt idx="2">
                  <c:v>103</c:v>
                </c:pt>
                <c:pt idx="3">
                  <c:v>207</c:v>
                </c:pt>
                <c:pt idx="4">
                  <c:v>241</c:v>
                </c:pt>
              </c:numCache>
            </c:numRef>
          </c:val>
        </c:ser>
        <c:marker val="1"/>
        <c:axId val="148300160"/>
        <c:axId val="148301696"/>
      </c:lineChart>
      <c:catAx>
        <c:axId val="1483001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"/>
              </a:defRPr>
            </a:pPr>
            <a:endParaRPr lang="ko-KR"/>
          </a:p>
        </c:txPr>
        <c:crossAx val="148301696"/>
        <c:crosses val="autoZero"/>
        <c:auto val="1"/>
        <c:lblAlgn val="ctr"/>
        <c:lblOffset val="100"/>
        <c:tickLblSkip val="1"/>
        <c:tickMarkSkip val="1"/>
      </c:catAx>
      <c:valAx>
        <c:axId val="148301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Arial"/>
              </a:defRPr>
            </a:pPr>
            <a:endParaRPr lang="ko-KR"/>
          </a:p>
        </c:txPr>
        <c:crossAx val="148300160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76860921748818911"/>
          <c:y val="1.4492753623188409E-2"/>
          <c:w val="0.18652055319818164"/>
          <c:h val="0.19701679582542425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바탕"/>
              <a:ea typeface="바탕"/>
              <a:cs typeface="바탕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autoTitleDeleted val="1"/>
    <c:view3D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0747287244863123E-2"/>
          <c:y val="0.15667629570432556"/>
          <c:w val="0.95922467685888191"/>
          <c:h val="0.69514967776938996"/>
        </c:manualLayout>
      </c:layout>
      <c:bar3DChart>
        <c:barDir val="col"/>
        <c:grouping val="clustered"/>
        <c:ser>
          <c:idx val="1"/>
          <c:order val="0"/>
          <c:tx>
            <c:v> '14년 상반기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6997435562488912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5.3994871124977833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4.0496153343733635E-3"/>
                  <c:y val="2.1338214172819933E-17"/>
                </c:manualLayout>
              </c:layout>
              <c:showVal val="1"/>
            </c:dLbl>
            <c:dLbl>
              <c:idx val="3"/>
              <c:layout>
                <c:manualLayout>
                  <c:x val="4.0496153343733635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2.6997435562488912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4.0496153343733635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4.0496153343733635E-3"/>
                  <c:y val="2.1338214172819933E-17"/>
                </c:manualLayout>
              </c:layout>
              <c:showVal val="1"/>
            </c:dLbl>
            <c:dLbl>
              <c:idx val="7"/>
              <c:layout>
                <c:manualLayout>
                  <c:x val="2.6997435562488002E-3"/>
                  <c:y val="-4.2676428345639779E-17"/>
                </c:manualLayout>
              </c:layout>
              <c:showVal val="1"/>
            </c:dLbl>
            <c:dLbl>
              <c:idx val="8"/>
              <c:layout>
                <c:manualLayout>
                  <c:x val="4.0496153343733635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('3.발생현황'!$D$20,'3.발생현황'!$F$20,'3.발생현황'!$H$20,'3.발생현황'!$J$20,'3.발생현황'!$L$20,'3.발생현황'!$N$20,'3.발생현황'!$P$20,'3.발생현황'!$R$20,'3.발생현황'!$T$20)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('3.발생현황'!$D$21,'3.발생현황'!$F$21,'3.발생현황'!$H$21,'3.발생현황'!$J$21,'3.발생현황'!$L$21,'3.발생현황'!$N$21,'3.발생현황'!$P$21,'3.발생현황'!$R$21,'3.발생현황'!$T$21)</c:f>
              <c:numCache>
                <c:formatCode>General</c:formatCode>
                <c:ptCount val="9"/>
                <c:pt idx="0">
                  <c:v>21</c:v>
                </c:pt>
                <c:pt idx="1">
                  <c:v>4</c:v>
                </c:pt>
                <c:pt idx="2">
                  <c:v>43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  <c:pt idx="6">
                  <c:v>56</c:v>
                </c:pt>
                <c:pt idx="7">
                  <c:v>50</c:v>
                </c:pt>
                <c:pt idx="8">
                  <c:v>37</c:v>
                </c:pt>
              </c:numCache>
            </c:numRef>
          </c:val>
        </c:ser>
        <c:ser>
          <c:idx val="0"/>
          <c:order val="1"/>
          <c:tx>
            <c:v> '15년 상반기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5.3994871124977833E-3"/>
                  <c:y val="-1.3966992440961046E-2"/>
                </c:manualLayout>
              </c:layout>
              <c:showVal val="1"/>
            </c:dLbl>
            <c:dLbl>
              <c:idx val="1"/>
              <c:layout>
                <c:manualLayout>
                  <c:x val="4.0496153343733635E-3"/>
                  <c:y val="-8.5352856691279595E-17"/>
                </c:manualLayout>
              </c:layout>
              <c:showVal val="1"/>
            </c:dLbl>
            <c:dLbl>
              <c:idx val="2"/>
              <c:layout>
                <c:manualLayout>
                  <c:x val="6.749358890622263E-3"/>
                  <c:y val="-2.1338214172819933E-17"/>
                </c:manualLayout>
              </c:layout>
              <c:showVal val="1"/>
            </c:dLbl>
            <c:dLbl>
              <c:idx val="3"/>
              <c:layout>
                <c:manualLayout>
                  <c:x val="5.3994871124977833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5.3994871124977833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4.0496153343733635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5.3994871124977833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4.0496153343733635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5.3994871124977833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cat>
            <c:strRef>
              <c:f>('3.발생현황'!$D$20,'3.발생현황'!$F$20,'3.발생현황'!$H$20,'3.발생현황'!$J$20,'3.발생현황'!$L$20,'3.발생현황'!$N$20,'3.발생현황'!$P$20,'3.발생현황'!$R$20,'3.발생현황'!$T$20)</c:f>
              <c:strCache>
                <c:ptCount val="9"/>
                <c:pt idx="0">
                  <c:v>서울</c:v>
                </c:pt>
                <c:pt idx="1">
                  <c:v>인천</c:v>
                </c:pt>
                <c:pt idx="2">
                  <c:v>경기</c:v>
                </c:pt>
                <c:pt idx="3">
                  <c:v>강원</c:v>
                </c:pt>
                <c:pt idx="4">
                  <c:v>충청</c:v>
                </c:pt>
                <c:pt idx="5">
                  <c:v>전북</c:v>
                </c:pt>
                <c:pt idx="6">
                  <c:v>광주전남</c:v>
                </c:pt>
                <c:pt idx="7">
                  <c:v>대구경북</c:v>
                </c:pt>
                <c:pt idx="8">
                  <c:v>부산경남</c:v>
                </c:pt>
              </c:strCache>
            </c:strRef>
          </c:cat>
          <c:val>
            <c:numRef>
              <c:f>('3.발생현황'!$D$22,'3.발생현황'!$F$22,'3.발생현황'!$H$22,'3.발생현황'!$J$22,'3.발생현황'!$L$22,'3.발생현황'!$N$22,'3.발생현황'!$P$22,'3.발생현황'!$R$22,'3.발생현황'!$T$22)</c:f>
              <c:numCache>
                <c:formatCode>General</c:formatCode>
                <c:ptCount val="9"/>
                <c:pt idx="0">
                  <c:v>38</c:v>
                </c:pt>
                <c:pt idx="1">
                  <c:v>6</c:v>
                </c:pt>
                <c:pt idx="2">
                  <c:v>41</c:v>
                </c:pt>
                <c:pt idx="3">
                  <c:v>12</c:v>
                </c:pt>
                <c:pt idx="4">
                  <c:v>40</c:v>
                </c:pt>
                <c:pt idx="5">
                  <c:v>27</c:v>
                </c:pt>
                <c:pt idx="6">
                  <c:v>36</c:v>
                </c:pt>
                <c:pt idx="7">
                  <c:v>68</c:v>
                </c:pt>
                <c:pt idx="8">
                  <c:v>39</c:v>
                </c:pt>
              </c:numCache>
            </c:numRef>
          </c:val>
        </c:ser>
        <c:shape val="cylinder"/>
        <c:axId val="148447616"/>
        <c:axId val="148449152"/>
        <c:axId val="0"/>
      </c:bar3DChart>
      <c:catAx>
        <c:axId val="148447616"/>
        <c:scaling>
          <c:orientation val="minMax"/>
        </c:scaling>
        <c:axPos val="b"/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"/>
              </a:defRPr>
            </a:pPr>
            <a:endParaRPr lang="ko-KR"/>
          </a:p>
        </c:txPr>
        <c:crossAx val="148449152"/>
        <c:crosses val="autoZero"/>
        <c:auto val="1"/>
        <c:lblAlgn val="ctr"/>
        <c:lblOffset val="100"/>
        <c:tickLblSkip val="1"/>
        <c:tickMarkSkip val="1"/>
      </c:catAx>
      <c:valAx>
        <c:axId val="148449152"/>
        <c:scaling>
          <c:orientation val="minMax"/>
          <c:max val="100"/>
          <c:min val="0"/>
        </c:scaling>
        <c:axPos val="l"/>
        <c:majorGridlines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Arial"/>
              </a:defRPr>
            </a:pPr>
            <a:endParaRPr lang="ko-KR"/>
          </a:p>
        </c:txPr>
        <c:crossAx val="148447616"/>
        <c:crosses val="autoZero"/>
        <c:crossBetween val="between"/>
        <c:majorUnit val="20"/>
        <c:minorUnit val="5"/>
      </c:valAx>
    </c:plotArea>
    <c:legend>
      <c:legendPos val="t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"/>
                <a:ea typeface="바탕"/>
                <a:cs typeface="바탕"/>
              </a:defRPr>
            </a:pPr>
            <a:endParaRPr lang="ko-KR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바탕"/>
                <a:ea typeface="바탕"/>
                <a:cs typeface="바탕"/>
              </a:defRPr>
            </a:pPr>
            <a:endParaRPr lang="ko-KR"/>
          </a:p>
        </c:txPr>
      </c:legendEntry>
      <c:layout>
        <c:manualLayout>
          <c:xMode val="edge"/>
          <c:yMode val="edge"/>
          <c:x val="0.70016883276265829"/>
          <c:y val="2.7096389668500691E-2"/>
          <c:w val="0.26455655531362882"/>
          <c:h val="9.3494950503701296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바탕"/>
              <a:ea typeface="바탕"/>
              <a:cs typeface="바탕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/>
    <c:pageMargins b="0.39370078740157488" l="0.47244094488188981" r="0.47244094488188981" t="0.78740157480314954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바탕체"/>
              </a:defRPr>
            </a:pPr>
            <a:r>
              <a:rPr lang="en-US" altLang="ko-KR" sz="1400" b="0" i="0" strike="noStrike">
                <a:solidFill>
                  <a:srgbClr val="000000"/>
                </a:solidFill>
                <a:latin typeface="+mn-ea"/>
                <a:ea typeface="+mn-ea"/>
              </a:rPr>
              <a:t>&lt; </a:t>
            </a:r>
            <a:r>
              <a:rPr lang="ko-KR" altLang="en-US" sz="1400" b="0" i="0" strike="noStrike">
                <a:solidFill>
                  <a:srgbClr val="000000"/>
                </a:solidFill>
                <a:latin typeface="+mn-ea"/>
                <a:ea typeface="+mn-ea"/>
              </a:rPr>
              <a:t>대규모 </a:t>
            </a:r>
            <a:r>
              <a:rPr lang="en-US" altLang="ko-KR" sz="1375" b="0" i="0" strike="noStrike">
                <a:solidFill>
                  <a:srgbClr val="000000"/>
                </a:solidFill>
                <a:latin typeface="+mn-ea"/>
                <a:ea typeface="+mn-ea"/>
              </a:rPr>
              <a:t>&gt;</a:t>
            </a:r>
          </a:p>
        </c:rich>
      </c:tx>
      <c:layout>
        <c:manualLayout>
          <c:xMode val="edge"/>
          <c:yMode val="edge"/>
          <c:x val="0.45849318697152075"/>
          <c:y val="2.5979803372036254E-5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613653326864994"/>
          <c:y val="0.3515465990480014"/>
          <c:w val="0.68345103390528161"/>
          <c:h val="0.49090902620223331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dPt>
            <c:idx val="0"/>
            <c:explosion val="10"/>
          </c:dPt>
          <c:dLbls>
            <c:dLbl>
              <c:idx val="0"/>
              <c:layout>
                <c:manualLayout>
                  <c:x val="-1.3635925182177721E-2"/>
                  <c:y val="-0.1579248187196939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7967467022609192E-2"/>
                  <c:y val="8.258805410741250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200000389736965E-3"/>
                  <c:y val="0.1020066728947017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4.644847237689903E-2"/>
                  <c:y val="3.187010098313986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4870427044634035E-3"/>
                  <c:y val="0.1003037501668224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1710709359059981"/>
                  <c:y val="0.1612443412337692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2693923504464091"/>
                  <c:y val="2.8451174754923654E-2"/>
                </c:manualLayout>
              </c:layout>
              <c:tx>
                <c:rich>
                  <a:bodyPr/>
                  <a:lstStyle/>
                  <a:p>
                    <a:r>
                      <a:rPr lang="ko-KR" altLang="en-US"/>
                      <a:t>통  신
</a:t>
                    </a:r>
                    <a:r>
                      <a:rPr lang="en-US" altLang="ko-KR"/>
                      <a:t>1%</a:t>
                    </a:r>
                    <a:endParaRPr lang="ko-KR" altLang="en-US"/>
                  </a:p>
                </c:rich>
              </c:tx>
              <c:showCatName val="1"/>
              <c:showPercent val="1"/>
            </c:dLbl>
            <c:dLbl>
              <c:idx val="7"/>
              <c:layout>
                <c:manualLayout>
                  <c:x val="-4.8550299262619383E-2"/>
                  <c:y val="-0.1188660235372675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2.7982868321720852E-2"/>
                  <c:y val="-0.13785008540092294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6.4937525076413191E-2"/>
                  <c:y val="-8.425016039899842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200" b="0" i="0" u="none" strike="noStrike" baseline="0">
                    <a:solidFill>
                      <a:srgbClr val="000000"/>
                    </a:solidFill>
                    <a:latin typeface="바탕"/>
                    <a:ea typeface="바탕"/>
                    <a:cs typeface="바탕"/>
                  </a:defRPr>
                </a:pPr>
                <a:endParaRPr lang="ko-KR"/>
              </a:p>
            </c:txPr>
            <c:showCatName val="1"/>
            <c:showPercent val="1"/>
            <c:showLeaderLines val="1"/>
          </c:dLbls>
          <c:cat>
            <c:strRef>
              <c:f>'3.발생=유형'!$B$6:$B$15</c:f>
              <c:strCache>
                <c:ptCount val="10"/>
                <c:pt idx="0">
                  <c:v>도  로</c:v>
                </c:pt>
                <c:pt idx="1">
                  <c:v>하  수</c:v>
                </c:pt>
                <c:pt idx="2">
                  <c:v>상  수</c:v>
                </c:pt>
                <c:pt idx="3">
                  <c:v>철  도</c:v>
                </c:pt>
                <c:pt idx="4">
                  <c:v>압  력</c:v>
                </c:pt>
                <c:pt idx="5">
                  <c:v>전  력</c:v>
                </c:pt>
                <c:pt idx="6">
                  <c:v>통  신</c:v>
                </c:pt>
                <c:pt idx="7">
                  <c:v>건  축</c:v>
                </c:pt>
                <c:pt idx="8">
                  <c:v>하  천</c:v>
                </c:pt>
                <c:pt idx="9">
                  <c:v>기  타</c:v>
                </c:pt>
              </c:strCache>
            </c:strRef>
          </c:cat>
          <c:val>
            <c:numRef>
              <c:f>'3.발생=유형'!$O$6:$O$15</c:f>
              <c:numCache>
                <c:formatCode>General</c:formatCode>
                <c:ptCount val="10"/>
                <c:pt idx="0">
                  <c:v>16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13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바탕체"/>
          <a:ea typeface="바탕체"/>
          <a:cs typeface="바탕체"/>
        </a:defRPr>
      </a:pPr>
      <a:endParaRPr lang="ko-KR"/>
    </a:p>
  </c:txPr>
  <c:printSettings>
    <c:headerFooter alignWithMargins="0"/>
    <c:pageMargins b="0.39370078740157488" l="0.47244094488188981" r="0.19685039370078738" t="0.78740157480314954" header="0.5" footer="0.5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452436</xdr:rowOff>
    </xdr:from>
    <xdr:to>
      <xdr:col>9</xdr:col>
      <xdr:colOff>476249</xdr:colOff>
      <xdr:row>9</xdr:row>
      <xdr:rowOff>-1</xdr:rowOff>
    </xdr:to>
    <xdr:sp macro="" textlink="">
      <xdr:nvSpPr>
        <xdr:cNvPr id="23691" name="Line 1"/>
        <xdr:cNvSpPr>
          <a:spLocks noChangeShapeType="1"/>
        </xdr:cNvSpPr>
      </xdr:nvSpPr>
      <xdr:spPr bwMode="auto">
        <a:xfrm>
          <a:off x="238125" y="1881186"/>
          <a:ext cx="5881687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16</xdr:row>
      <xdr:rowOff>95249</xdr:rowOff>
    </xdr:from>
    <xdr:to>
      <xdr:col>23</xdr:col>
      <xdr:colOff>0</xdr:colOff>
      <xdr:row>29</xdr:row>
      <xdr:rowOff>0</xdr:rowOff>
    </xdr:to>
    <xdr:graphicFrame macro="">
      <xdr:nvGraphicFramePr>
        <xdr:cNvPr id="424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36</xdr:row>
      <xdr:rowOff>47624</xdr:rowOff>
    </xdr:from>
    <xdr:to>
      <xdr:col>22</xdr:col>
      <xdr:colOff>409575</xdr:colOff>
      <xdr:row>49</xdr:row>
      <xdr:rowOff>152400</xdr:rowOff>
    </xdr:to>
    <xdr:graphicFrame macro="">
      <xdr:nvGraphicFramePr>
        <xdr:cNvPr id="3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0.03539</cdr:x>
      <cdr:y>0.11176</cdr:y>
    </cdr:from>
    <cdr:to>
      <cdr:x>0.10566</cdr:x>
      <cdr:y>0.2</cdr:y>
    </cdr:to>
    <cdr:sp macro="" textlink="">
      <cdr:nvSpPr>
        <cdr:cNvPr id="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75" y="361950"/>
          <a:ext cx="661988" cy="285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36576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ko-KR" altLang="en-US" sz="1300" b="0" i="0" strike="noStrike">
              <a:solidFill>
                <a:srgbClr val="000000"/>
              </a:solidFill>
              <a:latin typeface="바탕"/>
              <a:ea typeface="바탕"/>
            </a:rPr>
            <a:t>건수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38101</xdr:rowOff>
    </xdr:from>
    <xdr:to>
      <xdr:col>9</xdr:col>
      <xdr:colOff>142875</xdr:colOff>
      <xdr:row>27</xdr:row>
      <xdr:rowOff>200025</xdr:rowOff>
    </xdr:to>
    <xdr:graphicFrame macro="">
      <xdr:nvGraphicFramePr>
        <xdr:cNvPr id="54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202406</xdr:colOff>
      <xdr:row>16</xdr:row>
      <xdr:rowOff>47626</xdr:rowOff>
    </xdr:from>
    <xdr:to>
      <xdr:col>18</xdr:col>
      <xdr:colOff>0</xdr:colOff>
      <xdr:row>27</xdr:row>
      <xdr:rowOff>209550</xdr:rowOff>
    </xdr:to>
    <xdr:graphicFrame macro="">
      <xdr:nvGraphicFramePr>
        <xdr:cNvPr id="54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76201</xdr:rowOff>
    </xdr:from>
    <xdr:to>
      <xdr:col>14</xdr:col>
      <xdr:colOff>990600</xdr:colOff>
      <xdr:row>29</xdr:row>
      <xdr:rowOff>158750</xdr:rowOff>
    </xdr:to>
    <xdr:graphicFrame macro="">
      <xdr:nvGraphicFramePr>
        <xdr:cNvPr id="615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888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889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8195" name="Text 3"/>
        <xdr:cNvSpPr txBox="1">
          <a:spLocks noChangeArrowheads="1"/>
        </xdr:cNvSpPr>
      </xdr:nvSpPr>
      <xdr:spPr bwMode="auto">
        <a:xfrm>
          <a:off x="180975" y="1266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돋움체"/>
              <a:ea typeface="돋움체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돋움체"/>
              <a:ea typeface="돋움체"/>
            </a:rPr>
            <a:t>단위 </a:t>
          </a:r>
          <a:r>
            <a:rPr lang="en-US" altLang="ko-KR" sz="1000" b="0" i="0" strike="noStrike">
              <a:solidFill>
                <a:srgbClr val="000000"/>
              </a:solidFill>
              <a:latin typeface="돋움체"/>
              <a:ea typeface="돋움체"/>
            </a:rPr>
            <a:t>: </a:t>
          </a:r>
          <a:r>
            <a:rPr lang="ko-KR" altLang="en-US" sz="1000" b="0" i="0" strike="noStrike">
              <a:solidFill>
                <a:srgbClr val="000000"/>
              </a:solidFill>
              <a:latin typeface="돋움체"/>
              <a:ea typeface="돋움체"/>
            </a:rPr>
            <a:t>건</a:t>
          </a:r>
          <a:r>
            <a:rPr lang="en-US" altLang="ko-KR" sz="1000" b="0" i="0" strike="noStrike">
              <a:solidFill>
                <a:srgbClr val="000000"/>
              </a:solidFill>
              <a:latin typeface="돋움체"/>
              <a:ea typeface="돋움체"/>
            </a:rPr>
            <a:t>)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8196" name="Text 4"/>
        <xdr:cNvSpPr txBox="1">
          <a:spLocks noChangeArrowheads="1"/>
        </xdr:cNvSpPr>
      </xdr:nvSpPr>
      <xdr:spPr bwMode="auto">
        <a:xfrm>
          <a:off x="180975" y="12668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ko-KR" sz="1100" b="0" i="0" strike="noStrike">
              <a:solidFill>
                <a:srgbClr val="000000"/>
              </a:solidFill>
              <a:latin typeface="돋움"/>
              <a:ea typeface="돋움"/>
            </a:rPr>
            <a:t>(</a:t>
          </a:r>
          <a:r>
            <a:rPr lang="ko-KR" altLang="en-US" sz="1100" b="0" i="0" strike="noStrike">
              <a:solidFill>
                <a:srgbClr val="000000"/>
              </a:solidFill>
              <a:latin typeface="돋움"/>
              <a:ea typeface="돋움"/>
            </a:rPr>
            <a:t>단위</a:t>
          </a:r>
          <a:r>
            <a:rPr lang="en-US" altLang="ko-KR" sz="1100" b="0" i="0" strike="noStrike">
              <a:solidFill>
                <a:srgbClr val="000000"/>
              </a:solidFill>
              <a:latin typeface="돋움"/>
              <a:ea typeface="돋움"/>
            </a:rPr>
            <a:t>:</a:t>
          </a:r>
          <a:r>
            <a:rPr lang="ko-KR" altLang="en-US" sz="1100" b="0" i="0" strike="noStrike">
              <a:solidFill>
                <a:srgbClr val="000000"/>
              </a:solidFill>
              <a:latin typeface="돋움"/>
              <a:ea typeface="돋움"/>
            </a:rPr>
            <a:t>건</a:t>
          </a:r>
          <a:r>
            <a:rPr lang="en-US" altLang="ko-KR" sz="1100" b="0" i="0" strike="noStrike">
              <a:solidFill>
                <a:srgbClr val="000000"/>
              </a:solidFill>
              <a:latin typeface="돋움"/>
              <a:ea typeface="돋움"/>
            </a:rPr>
            <a:t>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11</xdr:col>
      <xdr:colOff>1266825</xdr:colOff>
      <xdr:row>30</xdr:row>
      <xdr:rowOff>0</xdr:rowOff>
    </xdr:to>
    <xdr:graphicFrame macro="">
      <xdr:nvGraphicFramePr>
        <xdr:cNvPr id="8893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0.02589</cdr:x>
      <cdr:y>0.23439</cdr:y>
    </cdr:from>
    <cdr:to>
      <cdr:x>1</cdr:x>
      <cdr:y>0.54612</cdr:y>
    </cdr:to>
    <cdr:sp macro="" textlink="">
      <cdr:nvSpPr>
        <cdr:cNvPr id="921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7" y="175085"/>
          <a:ext cx="714437" cy="228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130969</xdr:colOff>
      <xdr:row>16</xdr:row>
      <xdr:rowOff>47625</xdr:rowOff>
    </xdr:from>
    <xdr:to>
      <xdr:col>24</xdr:col>
      <xdr:colOff>1</xdr:colOff>
      <xdr:row>28</xdr:row>
      <xdr:rowOff>1</xdr:rowOff>
    </xdr:to>
    <xdr:graphicFrame macro="">
      <xdr:nvGraphicFramePr>
        <xdr:cNvPr id="228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11905</xdr:colOff>
      <xdr:row>16</xdr:row>
      <xdr:rowOff>47625</xdr:rowOff>
    </xdr:from>
    <xdr:to>
      <xdr:col>13</xdr:col>
      <xdr:colOff>83343</xdr:colOff>
      <xdr:row>28</xdr:row>
      <xdr:rowOff>0</xdr:rowOff>
    </xdr:to>
    <xdr:graphicFrame macro="">
      <xdr:nvGraphicFramePr>
        <xdr:cNvPr id="228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12</xdr:row>
      <xdr:rowOff>333374</xdr:rowOff>
    </xdr:from>
    <xdr:to>
      <xdr:col>23</xdr:col>
      <xdr:colOff>0</xdr:colOff>
      <xdr:row>23</xdr:row>
      <xdr:rowOff>228600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63</xdr:row>
      <xdr:rowOff>95250</xdr:rowOff>
    </xdr:from>
    <xdr:to>
      <xdr:col>13</xdr:col>
      <xdr:colOff>762000</xdr:colOff>
      <xdr:row>75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179916</xdr:colOff>
      <xdr:row>79</xdr:row>
      <xdr:rowOff>74084</xdr:rowOff>
    </xdr:from>
    <xdr:to>
      <xdr:col>13</xdr:col>
      <xdr:colOff>772583</xdr:colOff>
      <xdr:row>99</xdr:row>
      <xdr:rowOff>31750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32</xdr:row>
      <xdr:rowOff>95251</xdr:rowOff>
    </xdr:from>
    <xdr:to>
      <xdr:col>13</xdr:col>
      <xdr:colOff>0</xdr:colOff>
      <xdr:row>41</xdr:row>
      <xdr:rowOff>285751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85725</xdr:rowOff>
    </xdr:from>
    <xdr:to>
      <xdr:col>7</xdr:col>
      <xdr:colOff>38100</xdr:colOff>
      <xdr:row>41</xdr:row>
      <xdr:rowOff>299358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1056</xdr:colOff>
      <xdr:row>3</xdr:row>
      <xdr:rowOff>0</xdr:rowOff>
    </xdr:from>
    <xdr:to>
      <xdr:col>5</xdr:col>
      <xdr:colOff>590547</xdr:colOff>
      <xdr:row>5</xdr:row>
      <xdr:rowOff>171450</xdr:rowOff>
    </xdr:to>
    <xdr:sp macro="" textlink="">
      <xdr:nvSpPr>
        <xdr:cNvPr id="1025" name="Text 1"/>
        <xdr:cNvSpPr>
          <a:spLocks noChangeArrowheads="1"/>
        </xdr:cNvSpPr>
      </xdr:nvSpPr>
      <xdr:spPr bwMode="auto">
        <a:xfrm>
          <a:off x="1696506" y="542925"/>
          <a:ext cx="2599266" cy="533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ko-KR" altLang="en-US" sz="2800" b="0" i="0" strike="noStrike">
              <a:solidFill>
                <a:srgbClr val="000000"/>
              </a:solidFill>
              <a:latin typeface="굴림체"/>
              <a:ea typeface="굴림체"/>
            </a:rPr>
            <a:t> </a:t>
          </a:r>
          <a:r>
            <a:rPr lang="ko-KR" altLang="en-US" sz="3000" b="0" i="0" strike="noStrike">
              <a:solidFill>
                <a:srgbClr val="000000"/>
              </a:solidFill>
              <a:latin typeface="HY헤드라인M" pitchFamily="18" charset="-127"/>
              <a:ea typeface="HY헤드라인M" pitchFamily="18" charset="-127"/>
            </a:rPr>
            <a:t>목</a:t>
          </a:r>
          <a:r>
            <a:rPr lang="ko-KR" altLang="en-US" sz="3000" b="0" i="0" strike="noStrike">
              <a:solidFill>
                <a:srgbClr val="000000"/>
              </a:solidFill>
              <a:latin typeface="HY헤드라인M" pitchFamily="18" charset="-127"/>
              <a:ea typeface="HY헤드라인M" pitchFamily="18" charset="-127"/>
              <a:cs typeface="Arial"/>
            </a:rPr>
            <a:t>     </a:t>
          </a:r>
          <a:r>
            <a:rPr lang="ko-KR" altLang="en-US" sz="3000" b="0" i="0" strike="noStrike">
              <a:solidFill>
                <a:srgbClr val="000000"/>
              </a:solidFill>
              <a:latin typeface="HY헤드라인M" pitchFamily="18" charset="-127"/>
              <a:ea typeface="HY헤드라인M" pitchFamily="18" charset="-127"/>
            </a:rPr>
            <a:t>차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21166</xdr:colOff>
      <xdr:row>19</xdr:row>
      <xdr:rowOff>232832</xdr:rowOff>
    </xdr:from>
    <xdr:to>
      <xdr:col>31</xdr:col>
      <xdr:colOff>148166</xdr:colOff>
      <xdr:row>32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142875</xdr:rowOff>
    </xdr:from>
    <xdr:to>
      <xdr:col>13</xdr:col>
      <xdr:colOff>0</xdr:colOff>
      <xdr:row>26</xdr:row>
      <xdr:rowOff>85725</xdr:rowOff>
    </xdr:to>
    <xdr:graphicFrame macro="">
      <xdr:nvGraphicFramePr>
        <xdr:cNvPr id="310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178594</xdr:rowOff>
    </xdr:from>
    <xdr:to>
      <xdr:col>13</xdr:col>
      <xdr:colOff>0</xdr:colOff>
      <xdr:row>38</xdr:row>
      <xdr:rowOff>126207</xdr:rowOff>
    </xdr:to>
    <xdr:graphicFrame macro="">
      <xdr:nvGraphicFramePr>
        <xdr:cNvPr id="3100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133350</xdr:rowOff>
    </xdr:from>
    <xdr:to>
      <xdr:col>0</xdr:col>
      <xdr:colOff>0</xdr:colOff>
      <xdr:row>62</xdr:row>
      <xdr:rowOff>361950</xdr:rowOff>
    </xdr:to>
    <xdr:graphicFrame macro="">
      <xdr:nvGraphicFramePr>
        <xdr:cNvPr id="342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178593</xdr:colOff>
      <xdr:row>24</xdr:row>
      <xdr:rowOff>85725</xdr:rowOff>
    </xdr:from>
    <xdr:to>
      <xdr:col>10</xdr:col>
      <xdr:colOff>607218</xdr:colOff>
      <xdr:row>35</xdr:row>
      <xdr:rowOff>0</xdr:rowOff>
    </xdr:to>
    <xdr:graphicFrame macro="">
      <xdr:nvGraphicFramePr>
        <xdr:cNvPr id="342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7</xdr:row>
      <xdr:rowOff>114299</xdr:rowOff>
    </xdr:from>
    <xdr:to>
      <xdr:col>11</xdr:col>
      <xdr:colOff>0</xdr:colOff>
      <xdr:row>14</xdr:row>
      <xdr:rowOff>261936</xdr:rowOff>
    </xdr:to>
    <xdr:graphicFrame macro="">
      <xdr:nvGraphicFramePr>
        <xdr:cNvPr id="3421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0.08734</cdr:x>
      <cdr:y>0.12877</cdr:y>
    </cdr:from>
    <cdr:to>
      <cdr:x>0.90548</cdr:x>
      <cdr:y>0.21444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33" y="804123"/>
          <a:ext cx="600044" cy="53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ko-KR" altLang="en-US" sz="125" b="1" i="0" strike="noStrike">
              <a:solidFill>
                <a:srgbClr val="000000"/>
              </a:solidFill>
              <a:latin typeface="바탕체"/>
              <a:ea typeface="바탕체"/>
            </a:rPr>
            <a:t>건수</a:t>
          </a:r>
        </a:p>
        <a:p xmlns:a="http://schemas.openxmlformats.org/drawingml/2006/main">
          <a:pPr algn="l" rtl="0">
            <a:defRPr sz="1000"/>
          </a:pPr>
          <a:r>
            <a:rPr lang="en-US" altLang="ko-KR" sz="125" b="1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5" b="1" i="0" strike="noStrike">
              <a:solidFill>
                <a:srgbClr val="000000"/>
              </a:solidFill>
              <a:latin typeface="바탕체"/>
              <a:ea typeface="바탕체"/>
            </a:rPr>
            <a:t>건</a:t>
          </a:r>
          <a:r>
            <a:rPr lang="en-US" altLang="ko-KR" sz="125" b="1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0</xdr:col>
      <xdr:colOff>0</xdr:colOff>
      <xdr:row>24</xdr:row>
      <xdr:rowOff>361950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0.08734</cdr:x>
      <cdr:y>0.12877</cdr:y>
    </cdr:from>
    <cdr:to>
      <cdr:x>0.90548</cdr:x>
      <cdr:y>0.21444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33" y="804123"/>
          <a:ext cx="600044" cy="53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ko-KR" altLang="en-US" sz="125" b="1" i="0" strike="noStrike">
              <a:solidFill>
                <a:srgbClr val="000000"/>
              </a:solidFill>
              <a:latin typeface="바탕체"/>
              <a:ea typeface="바탕체"/>
            </a:rPr>
            <a:t>건수</a:t>
          </a:r>
        </a:p>
        <a:p xmlns:a="http://schemas.openxmlformats.org/drawingml/2006/main">
          <a:pPr algn="l" rtl="0">
            <a:defRPr sz="1000"/>
          </a:pPr>
          <a:r>
            <a:rPr lang="en-US" altLang="ko-KR" sz="125" b="1" i="0" strike="noStrike">
              <a:solidFill>
                <a:srgbClr val="000000"/>
              </a:solidFill>
              <a:latin typeface="바탕체"/>
              <a:ea typeface="바탕체"/>
            </a:rPr>
            <a:t>(</a:t>
          </a:r>
          <a:r>
            <a:rPr lang="ko-KR" altLang="en-US" sz="125" b="1" i="0" strike="noStrike">
              <a:solidFill>
                <a:srgbClr val="000000"/>
              </a:solidFill>
              <a:latin typeface="바탕체"/>
              <a:ea typeface="바탕체"/>
            </a:rPr>
            <a:t>건</a:t>
          </a:r>
          <a:r>
            <a:rPr lang="en-US" altLang="ko-KR" sz="125" b="1" i="0" strike="noStrike">
              <a:solidFill>
                <a:srgbClr val="000000"/>
              </a:solidFill>
              <a:latin typeface="바탕체"/>
              <a:ea typeface="바탕체"/>
            </a:rPr>
            <a:t>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37</xdr:row>
      <xdr:rowOff>180975</xdr:rowOff>
    </xdr:from>
    <xdr:to>
      <xdr:col>23</xdr:col>
      <xdr:colOff>1</xdr:colOff>
      <xdr:row>48</xdr:row>
      <xdr:rowOff>228600</xdr:rowOff>
    </xdr:to>
    <xdr:graphicFrame macro="">
      <xdr:nvGraphicFramePr>
        <xdr:cNvPr id="251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361950</xdr:colOff>
      <xdr:row>38</xdr:row>
      <xdr:rowOff>238125</xdr:rowOff>
    </xdr:from>
    <xdr:to>
      <xdr:col>3</xdr:col>
      <xdr:colOff>166688</xdr:colOff>
      <xdr:row>40</xdr:row>
      <xdr:rowOff>28577</xdr:rowOff>
    </xdr:to>
    <xdr:sp macro="" textlink="">
      <xdr:nvSpPr>
        <xdr:cNvPr id="2106" name="Text Box 58"/>
        <xdr:cNvSpPr txBox="1">
          <a:spLocks noChangeArrowheads="1"/>
        </xdr:cNvSpPr>
      </xdr:nvSpPr>
      <xdr:spPr bwMode="auto">
        <a:xfrm>
          <a:off x="542925" y="10144125"/>
          <a:ext cx="661988" cy="28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+mn-ea"/>
              <a:ea typeface="+mn-ea"/>
            </a:rPr>
            <a:t>건수</a:t>
          </a:r>
        </a:p>
      </xdr:txBody>
    </xdr:sp>
    <xdr:clientData/>
  </xdr:twoCellAnchor>
  <xdr:twoCellAnchor>
    <xdr:from>
      <xdr:col>1</xdr:col>
      <xdr:colOff>21449</xdr:colOff>
      <xdr:row>18</xdr:row>
      <xdr:rowOff>101065</xdr:rowOff>
    </xdr:from>
    <xdr:to>
      <xdr:col>23</xdr:col>
      <xdr:colOff>0</xdr:colOff>
      <xdr:row>30</xdr:row>
      <xdr:rowOff>9525</xdr:rowOff>
    </xdr:to>
    <xdr:graphicFrame macro="">
      <xdr:nvGraphicFramePr>
        <xdr:cNvPr id="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23741</xdr:colOff>
      <xdr:row>16</xdr:row>
      <xdr:rowOff>47624</xdr:rowOff>
    </xdr:from>
    <xdr:to>
      <xdr:col>9</xdr:col>
      <xdr:colOff>261938</xdr:colOff>
      <xdr:row>27</xdr:row>
      <xdr:rowOff>238124</xdr:rowOff>
    </xdr:to>
    <xdr:graphicFrame macro="">
      <xdr:nvGraphicFramePr>
        <xdr:cNvPr id="33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285751</xdr:colOff>
      <xdr:row>16</xdr:row>
      <xdr:rowOff>39424</xdr:rowOff>
    </xdr:from>
    <xdr:to>
      <xdr:col>17</xdr:col>
      <xdr:colOff>797720</xdr:colOff>
      <xdr:row>27</xdr:row>
      <xdr:rowOff>235216</xdr:rowOff>
    </xdr:to>
    <xdr:graphicFrame macro="">
      <xdr:nvGraphicFramePr>
        <xdr:cNvPr id="33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4.25"/>
  <sheetData/>
  <phoneticPr fontId="6" type="noConversion"/>
  <pageMargins left="0.75" right="0.75" top="1" bottom="1" header="0.5" footer="0.5"/>
  <headerFooter alignWithMargins="0">
    <oddHeader>&amp;A</oddHeader>
    <oddFooter>&amp;P 쪽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B2:AT3775"/>
  <sheetViews>
    <sheetView showZeros="0" zoomScale="80" zoomScaleNormal="80" zoomScaleSheetLayoutView="100" workbookViewId="0">
      <selection activeCell="O33" sqref="O33"/>
    </sheetView>
  </sheetViews>
  <sheetFormatPr defaultColWidth="9.125" defaultRowHeight="18.75" customHeight="1"/>
  <cols>
    <col min="1" max="1" width="2.375" style="11" customWidth="1"/>
    <col min="2" max="2" width="10.625" style="11" customWidth="1"/>
    <col min="3" max="17" width="7.625" style="11" customWidth="1"/>
    <col min="18" max="18" width="10.625" style="11" customWidth="1"/>
    <col min="19" max="19" width="9.125" style="11" customWidth="1"/>
    <col min="20" max="20" width="9.125" style="42" customWidth="1"/>
    <col min="21" max="32" width="6.125" style="42" customWidth="1"/>
    <col min="33" max="33" width="9.125" style="415" customWidth="1"/>
    <col min="34" max="34" width="9" style="42" customWidth="1"/>
    <col min="35" max="46" width="6" style="42" customWidth="1"/>
    <col min="47" max="56" width="9.125" style="11" customWidth="1"/>
    <col min="57" max="16384" width="9.125" style="11"/>
  </cols>
  <sheetData>
    <row r="2" spans="2:46" ht="18.75" customHeight="1">
      <c r="B2" s="11" t="s">
        <v>528</v>
      </c>
      <c r="T2" s="82" t="s">
        <v>56</v>
      </c>
      <c r="U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H2" s="82" t="s">
        <v>57</v>
      </c>
      <c r="AI2" s="43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</row>
    <row r="3" spans="2:46" ht="18.7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83"/>
      <c r="Q3" s="83"/>
      <c r="R3" s="83" t="s">
        <v>121</v>
      </c>
      <c r="T3" s="69" t="s">
        <v>65</v>
      </c>
      <c r="U3" s="70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H3" s="69" t="s">
        <v>65</v>
      </c>
      <c r="AI3" s="70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</row>
    <row r="4" spans="2:46" ht="18.75" customHeight="1">
      <c r="B4" s="1242" t="s">
        <v>425</v>
      </c>
      <c r="C4" s="583" t="s">
        <v>66</v>
      </c>
      <c r="D4" s="575"/>
      <c r="E4" s="583" t="s">
        <v>28</v>
      </c>
      <c r="F4" s="576"/>
      <c r="G4" s="577" t="s">
        <v>29</v>
      </c>
      <c r="H4" s="575"/>
      <c r="I4" s="583" t="s">
        <v>30</v>
      </c>
      <c r="J4" s="576"/>
      <c r="K4" s="577" t="s">
        <v>31</v>
      </c>
      <c r="L4" s="575"/>
      <c r="M4" s="583" t="s">
        <v>32</v>
      </c>
      <c r="N4" s="576"/>
      <c r="O4" s="577" t="s">
        <v>4</v>
      </c>
      <c r="P4" s="574"/>
      <c r="Q4" s="576"/>
      <c r="R4" s="1244" t="s">
        <v>544</v>
      </c>
      <c r="T4" s="72" t="s">
        <v>54</v>
      </c>
      <c r="U4" s="73"/>
      <c r="V4" s="74" t="s">
        <v>216</v>
      </c>
      <c r="W4" s="74" t="s">
        <v>217</v>
      </c>
      <c r="X4" s="74" t="s">
        <v>218</v>
      </c>
      <c r="Y4" s="74" t="s">
        <v>219</v>
      </c>
      <c r="Z4" s="74" t="s">
        <v>220</v>
      </c>
      <c r="AA4" s="74" t="s">
        <v>221</v>
      </c>
      <c r="AB4" s="74" t="s">
        <v>222</v>
      </c>
      <c r="AC4" s="74" t="s">
        <v>223</v>
      </c>
      <c r="AD4" s="74" t="s">
        <v>224</v>
      </c>
      <c r="AE4" s="74" t="s">
        <v>225</v>
      </c>
      <c r="AF4" s="75" t="s">
        <v>4</v>
      </c>
      <c r="AH4" s="72" t="s">
        <v>54</v>
      </c>
      <c r="AI4" s="73"/>
      <c r="AJ4" s="74" t="s">
        <v>226</v>
      </c>
      <c r="AK4" s="74" t="s">
        <v>227</v>
      </c>
      <c r="AL4" s="74" t="s">
        <v>228</v>
      </c>
      <c r="AM4" s="74" t="s">
        <v>229</v>
      </c>
      <c r="AN4" s="74" t="s">
        <v>230</v>
      </c>
      <c r="AO4" s="74" t="s">
        <v>231</v>
      </c>
      <c r="AP4" s="74" t="s">
        <v>232</v>
      </c>
      <c r="AQ4" s="74" t="s">
        <v>233</v>
      </c>
      <c r="AR4" s="74" t="s">
        <v>234</v>
      </c>
      <c r="AS4" s="74" t="s">
        <v>235</v>
      </c>
      <c r="AT4" s="75" t="s">
        <v>4</v>
      </c>
    </row>
    <row r="5" spans="2:46" ht="18.75" customHeight="1">
      <c r="B5" s="1243"/>
      <c r="C5" s="617" t="s">
        <v>357</v>
      </c>
      <c r="D5" s="618" t="s">
        <v>431</v>
      </c>
      <c r="E5" s="617" t="s">
        <v>357</v>
      </c>
      <c r="F5" s="618" t="s">
        <v>431</v>
      </c>
      <c r="G5" s="617" t="s">
        <v>357</v>
      </c>
      <c r="H5" s="618" t="s">
        <v>431</v>
      </c>
      <c r="I5" s="617" t="s">
        <v>357</v>
      </c>
      <c r="J5" s="618" t="s">
        <v>431</v>
      </c>
      <c r="K5" s="617" t="s">
        <v>357</v>
      </c>
      <c r="L5" s="618" t="s">
        <v>431</v>
      </c>
      <c r="M5" s="617" t="s">
        <v>357</v>
      </c>
      <c r="N5" s="618" t="s">
        <v>431</v>
      </c>
      <c r="O5" s="617" t="s">
        <v>357</v>
      </c>
      <c r="P5" s="618" t="s">
        <v>431</v>
      </c>
      <c r="Q5" s="619" t="s">
        <v>172</v>
      </c>
      <c r="R5" s="1245"/>
      <c r="T5" s="1218" t="s">
        <v>236</v>
      </c>
      <c r="U5" s="76" t="s">
        <v>237</v>
      </c>
      <c r="V5" s="76">
        <f t="shared" ref="V5:AE5" si="0">V22+V38+V56+V73+V90+V107+V124+V141+V158</f>
        <v>7</v>
      </c>
      <c r="W5" s="76">
        <f t="shared" si="0"/>
        <v>2</v>
      </c>
      <c r="X5" s="76">
        <f t="shared" si="0"/>
        <v>3</v>
      </c>
      <c r="Y5" s="76">
        <f t="shared" si="0"/>
        <v>4</v>
      </c>
      <c r="Z5" s="76">
        <f t="shared" si="0"/>
        <v>3</v>
      </c>
      <c r="AA5" s="76">
        <f t="shared" si="0"/>
        <v>2</v>
      </c>
      <c r="AB5" s="76">
        <f t="shared" si="0"/>
        <v>0</v>
      </c>
      <c r="AC5" s="76">
        <f t="shared" si="0"/>
        <v>0</v>
      </c>
      <c r="AD5" s="76">
        <f t="shared" si="0"/>
        <v>0</v>
      </c>
      <c r="AE5" s="76">
        <f t="shared" si="0"/>
        <v>3</v>
      </c>
      <c r="AF5" s="77">
        <f>SUM(V5:AE5)</f>
        <v>24</v>
      </c>
      <c r="AH5" s="1218" t="s">
        <v>236</v>
      </c>
      <c r="AI5" s="76" t="s">
        <v>238</v>
      </c>
      <c r="AJ5" s="76">
        <f t="shared" ref="AJ5:AS5" si="1">AJ22+AJ38+AJ56+AJ73+AJ90+AJ107+AJ124+AJ141+AJ158</f>
        <v>0</v>
      </c>
      <c r="AK5" s="76">
        <f t="shared" si="1"/>
        <v>0</v>
      </c>
      <c r="AL5" s="76">
        <f t="shared" si="1"/>
        <v>0</v>
      </c>
      <c r="AM5" s="76">
        <f t="shared" si="1"/>
        <v>0</v>
      </c>
      <c r="AN5" s="76">
        <f t="shared" si="1"/>
        <v>0</v>
      </c>
      <c r="AO5" s="76">
        <f t="shared" si="1"/>
        <v>0</v>
      </c>
      <c r="AP5" s="76">
        <f t="shared" si="1"/>
        <v>0</v>
      </c>
      <c r="AQ5" s="76">
        <f t="shared" si="1"/>
        <v>0</v>
      </c>
      <c r="AR5" s="76">
        <f t="shared" si="1"/>
        <v>0</v>
      </c>
      <c r="AS5" s="76">
        <f t="shared" si="1"/>
        <v>0</v>
      </c>
      <c r="AT5" s="77">
        <f>SUM(AJ5:AS5)</f>
        <v>0</v>
      </c>
    </row>
    <row r="6" spans="2:46" ht="18.75" customHeight="1">
      <c r="B6" s="582" t="s">
        <v>175</v>
      </c>
      <c r="C6" s="121">
        <f>$V$5</f>
        <v>7</v>
      </c>
      <c r="D6" s="444">
        <f>$V$12</f>
        <v>5</v>
      </c>
      <c r="E6" s="121">
        <f>$V$6</f>
        <v>3</v>
      </c>
      <c r="F6" s="62">
        <f>$V$13</f>
        <v>3</v>
      </c>
      <c r="G6" s="460">
        <f>$V$7</f>
        <v>2</v>
      </c>
      <c r="H6" s="444">
        <f>$V$14</f>
        <v>6</v>
      </c>
      <c r="I6" s="121">
        <f>$V$8</f>
        <v>3</v>
      </c>
      <c r="J6" s="62">
        <f>$V$15</f>
        <v>6</v>
      </c>
      <c r="K6" s="460">
        <f>$V$9</f>
        <v>1</v>
      </c>
      <c r="L6" s="444">
        <f>$V$16</f>
        <v>4</v>
      </c>
      <c r="M6" s="121">
        <f>$V$10</f>
        <v>1</v>
      </c>
      <c r="N6" s="62">
        <f>$V$17</f>
        <v>9</v>
      </c>
      <c r="O6" s="460">
        <f>SUM(M6,K6,I6,G6,E6,C6)</f>
        <v>17</v>
      </c>
      <c r="P6" s="313">
        <f>SUM(N6,L6,J6,H6,F6,D6)</f>
        <v>33</v>
      </c>
      <c r="Q6" s="62">
        <f>SUM(O6:P6)</f>
        <v>50</v>
      </c>
      <c r="R6" s="937">
        <f>Q6/$Q$16</f>
        <v>0.17482517482517482</v>
      </c>
      <c r="S6" s="314"/>
      <c r="T6" s="1219"/>
      <c r="U6" s="61" t="s">
        <v>28</v>
      </c>
      <c r="V6" s="61">
        <f t="shared" ref="V6:AE6" si="2">V23+V39+V57+V74+V91+V108+V125+V142+V159</f>
        <v>3</v>
      </c>
      <c r="W6" s="61">
        <f t="shared" si="2"/>
        <v>1</v>
      </c>
      <c r="X6" s="61">
        <f t="shared" si="2"/>
        <v>1</v>
      </c>
      <c r="Y6" s="61">
        <f t="shared" si="2"/>
        <v>0</v>
      </c>
      <c r="Z6" s="61">
        <f t="shared" si="2"/>
        <v>0</v>
      </c>
      <c r="AA6" s="61">
        <f t="shared" si="2"/>
        <v>0</v>
      </c>
      <c r="AB6" s="61">
        <f t="shared" si="2"/>
        <v>0</v>
      </c>
      <c r="AC6" s="61">
        <f t="shared" si="2"/>
        <v>0</v>
      </c>
      <c r="AD6" s="61">
        <f t="shared" si="2"/>
        <v>2</v>
      </c>
      <c r="AE6" s="61">
        <f t="shared" si="2"/>
        <v>1</v>
      </c>
      <c r="AF6" s="62">
        <f t="shared" ref="AF6:AF18" si="3">SUM(V6:AE6)</f>
        <v>8</v>
      </c>
      <c r="AH6" s="1219"/>
      <c r="AI6" s="61" t="s">
        <v>239</v>
      </c>
      <c r="AJ6" s="61">
        <f t="shared" ref="AJ6:AS6" si="4">AJ23+AJ39+AJ57+AJ74+AJ91+AJ108+AJ125+AJ142+AJ159</f>
        <v>0</v>
      </c>
      <c r="AK6" s="61">
        <f t="shared" si="4"/>
        <v>0</v>
      </c>
      <c r="AL6" s="61">
        <f t="shared" si="4"/>
        <v>0</v>
      </c>
      <c r="AM6" s="61">
        <f t="shared" si="4"/>
        <v>0</v>
      </c>
      <c r="AN6" s="61">
        <f t="shared" si="4"/>
        <v>0</v>
      </c>
      <c r="AO6" s="61">
        <f t="shared" si="4"/>
        <v>0</v>
      </c>
      <c r="AP6" s="61">
        <f t="shared" si="4"/>
        <v>0</v>
      </c>
      <c r="AQ6" s="61">
        <f t="shared" si="4"/>
        <v>0</v>
      </c>
      <c r="AR6" s="61">
        <f t="shared" si="4"/>
        <v>0</v>
      </c>
      <c r="AS6" s="61">
        <f t="shared" si="4"/>
        <v>0</v>
      </c>
      <c r="AT6" s="62">
        <f t="shared" ref="AT6:AT18" si="5">SUM(AJ6:AS6)</f>
        <v>0</v>
      </c>
    </row>
    <row r="7" spans="2:46" ht="18.75" customHeight="1">
      <c r="B7" s="567" t="s">
        <v>177</v>
      </c>
      <c r="C7" s="118">
        <f>$W$5</f>
        <v>2</v>
      </c>
      <c r="D7" s="568">
        <f>$W$12</f>
        <v>9</v>
      </c>
      <c r="E7" s="118">
        <f>$W$6</f>
        <v>1</v>
      </c>
      <c r="F7" s="315">
        <f>$W$13</f>
        <v>1</v>
      </c>
      <c r="G7" s="459">
        <f>$W$7</f>
        <v>0</v>
      </c>
      <c r="H7" s="568">
        <f>$W$14</f>
        <v>2</v>
      </c>
      <c r="I7" s="118">
        <f>$W$8</f>
        <v>1</v>
      </c>
      <c r="J7" s="315">
        <f>$W$15</f>
        <v>3</v>
      </c>
      <c r="K7" s="459">
        <f>$W$9</f>
        <v>2</v>
      </c>
      <c r="L7" s="568">
        <f>$W$16</f>
        <v>4</v>
      </c>
      <c r="M7" s="118">
        <f>$W$10</f>
        <v>0</v>
      </c>
      <c r="N7" s="315">
        <f>$W$17</f>
        <v>4</v>
      </c>
      <c r="O7" s="459">
        <f t="shared" ref="O7:O15" si="6">SUM(M7,K7,I7,G7,E7,C7)</f>
        <v>6</v>
      </c>
      <c r="P7" s="61">
        <f t="shared" ref="P7:P15" si="7">SUM(N7,L7,J7,H7,F7,D7)</f>
        <v>23</v>
      </c>
      <c r="Q7" s="315">
        <f t="shared" ref="Q7:Q15" si="8">SUM(O7:P7)</f>
        <v>29</v>
      </c>
      <c r="R7" s="938">
        <f t="shared" ref="R7:R16" si="9">Q7/$Q$16</f>
        <v>0.10139860139860139</v>
      </c>
      <c r="S7" s="314"/>
      <c r="T7" s="1219"/>
      <c r="U7" s="61" t="s">
        <v>29</v>
      </c>
      <c r="V7" s="61">
        <f t="shared" ref="V7:AE7" si="10">V24+V40+V58+V75+V92+V109+V126+V143+V160</f>
        <v>2</v>
      </c>
      <c r="W7" s="61">
        <f t="shared" si="10"/>
        <v>0</v>
      </c>
      <c r="X7" s="61">
        <f t="shared" si="10"/>
        <v>0</v>
      </c>
      <c r="Y7" s="61">
        <f t="shared" si="10"/>
        <v>0</v>
      </c>
      <c r="Z7" s="61">
        <f t="shared" si="10"/>
        <v>0</v>
      </c>
      <c r="AA7" s="61">
        <f t="shared" si="10"/>
        <v>0</v>
      </c>
      <c r="AB7" s="61">
        <f t="shared" si="10"/>
        <v>0</v>
      </c>
      <c r="AC7" s="61">
        <f t="shared" si="10"/>
        <v>1</v>
      </c>
      <c r="AD7" s="61">
        <f t="shared" si="10"/>
        <v>0</v>
      </c>
      <c r="AE7" s="61">
        <f t="shared" si="10"/>
        <v>1</v>
      </c>
      <c r="AF7" s="62">
        <f t="shared" si="3"/>
        <v>4</v>
      </c>
      <c r="AH7" s="1219"/>
      <c r="AI7" s="61" t="s">
        <v>33</v>
      </c>
      <c r="AJ7" s="61">
        <f t="shared" ref="AJ7:AS7" si="11">AJ24+AJ40+AJ58+AJ75+AJ92+AJ109+AJ126+AJ143+AJ160</f>
        <v>0</v>
      </c>
      <c r="AK7" s="61">
        <f t="shared" si="11"/>
        <v>0</v>
      </c>
      <c r="AL7" s="61">
        <f t="shared" si="11"/>
        <v>0</v>
      </c>
      <c r="AM7" s="61">
        <f t="shared" si="11"/>
        <v>0</v>
      </c>
      <c r="AN7" s="61">
        <f t="shared" si="11"/>
        <v>0</v>
      </c>
      <c r="AO7" s="61">
        <f t="shared" si="11"/>
        <v>0</v>
      </c>
      <c r="AP7" s="61">
        <f t="shared" si="11"/>
        <v>0</v>
      </c>
      <c r="AQ7" s="61">
        <f t="shared" si="11"/>
        <v>0</v>
      </c>
      <c r="AR7" s="61">
        <f t="shared" si="11"/>
        <v>0</v>
      </c>
      <c r="AS7" s="61">
        <f t="shared" si="11"/>
        <v>0</v>
      </c>
      <c r="AT7" s="62">
        <f t="shared" si="5"/>
        <v>0</v>
      </c>
    </row>
    <row r="8" spans="2:46" ht="18.75" customHeight="1">
      <c r="B8" s="567" t="s">
        <v>178</v>
      </c>
      <c r="C8" s="118">
        <f>$X$5</f>
        <v>3</v>
      </c>
      <c r="D8" s="568">
        <f>$X$12</f>
        <v>13</v>
      </c>
      <c r="E8" s="118">
        <f>$X$6</f>
        <v>1</v>
      </c>
      <c r="F8" s="315">
        <f>$X$13</f>
        <v>4</v>
      </c>
      <c r="G8" s="459">
        <f>$X$7</f>
        <v>0</v>
      </c>
      <c r="H8" s="568">
        <f>$X$14</f>
        <v>6</v>
      </c>
      <c r="I8" s="118">
        <f>$X$8</f>
        <v>1</v>
      </c>
      <c r="J8" s="315">
        <f>$X$15</f>
        <v>19</v>
      </c>
      <c r="K8" s="459">
        <f>$X$9</f>
        <v>0</v>
      </c>
      <c r="L8" s="568">
        <f>$X$16</f>
        <v>9</v>
      </c>
      <c r="M8" s="118">
        <f>$X$10</f>
        <v>0</v>
      </c>
      <c r="N8" s="315">
        <f>$X$17</f>
        <v>22</v>
      </c>
      <c r="O8" s="459">
        <f t="shared" si="6"/>
        <v>5</v>
      </c>
      <c r="P8" s="61">
        <f t="shared" si="7"/>
        <v>73</v>
      </c>
      <c r="Q8" s="315">
        <f t="shared" si="8"/>
        <v>78</v>
      </c>
      <c r="R8" s="938">
        <f t="shared" si="9"/>
        <v>0.27272727272727271</v>
      </c>
      <c r="S8" s="314"/>
      <c r="T8" s="1219"/>
      <c r="U8" s="61" t="s">
        <v>30</v>
      </c>
      <c r="V8" s="61">
        <f t="shared" ref="V8:AE8" si="12">V25+V41+V59+V76+V93+V110+V127+V144+V161</f>
        <v>3</v>
      </c>
      <c r="W8" s="61">
        <f t="shared" si="12"/>
        <v>1</v>
      </c>
      <c r="X8" s="61">
        <f t="shared" si="12"/>
        <v>1</v>
      </c>
      <c r="Y8" s="61">
        <f t="shared" si="12"/>
        <v>3</v>
      </c>
      <c r="Z8" s="61">
        <f t="shared" si="12"/>
        <v>4</v>
      </c>
      <c r="AA8" s="61">
        <f t="shared" si="12"/>
        <v>0</v>
      </c>
      <c r="AB8" s="61">
        <f t="shared" si="12"/>
        <v>0</v>
      </c>
      <c r="AC8" s="61">
        <f t="shared" si="12"/>
        <v>0</v>
      </c>
      <c r="AD8" s="61">
        <f t="shared" si="12"/>
        <v>0</v>
      </c>
      <c r="AE8" s="61">
        <f t="shared" si="12"/>
        <v>1</v>
      </c>
      <c r="AF8" s="62">
        <f t="shared" si="3"/>
        <v>13</v>
      </c>
      <c r="AH8" s="1219"/>
      <c r="AI8" s="61" t="s">
        <v>34</v>
      </c>
      <c r="AJ8" s="61">
        <f t="shared" ref="AJ8:AS8" si="13">AJ25+AJ41+AJ59+AJ76+AJ93+AJ110+AJ127+AJ144+AJ161</f>
        <v>0</v>
      </c>
      <c r="AK8" s="61">
        <f t="shared" si="13"/>
        <v>0</v>
      </c>
      <c r="AL8" s="61">
        <f t="shared" si="13"/>
        <v>0</v>
      </c>
      <c r="AM8" s="61">
        <f t="shared" si="13"/>
        <v>0</v>
      </c>
      <c r="AN8" s="61">
        <f t="shared" si="13"/>
        <v>0</v>
      </c>
      <c r="AO8" s="61">
        <f t="shared" si="13"/>
        <v>0</v>
      </c>
      <c r="AP8" s="61">
        <f t="shared" si="13"/>
        <v>0</v>
      </c>
      <c r="AQ8" s="61">
        <f t="shared" si="13"/>
        <v>0</v>
      </c>
      <c r="AR8" s="61">
        <f t="shared" si="13"/>
        <v>0</v>
      </c>
      <c r="AS8" s="61">
        <f t="shared" si="13"/>
        <v>0</v>
      </c>
      <c r="AT8" s="62">
        <f t="shared" si="5"/>
        <v>0</v>
      </c>
    </row>
    <row r="9" spans="2:46" ht="18.75" customHeight="1">
      <c r="B9" s="567" t="s">
        <v>214</v>
      </c>
      <c r="C9" s="118">
        <f>$Y$5</f>
        <v>4</v>
      </c>
      <c r="D9" s="568">
        <f>$Y$12</f>
        <v>0</v>
      </c>
      <c r="E9" s="118">
        <f>$Y$6</f>
        <v>0</v>
      </c>
      <c r="F9" s="315">
        <f>$Y$13</f>
        <v>0</v>
      </c>
      <c r="G9" s="459">
        <f>$Y$7</f>
        <v>0</v>
      </c>
      <c r="H9" s="568">
        <f>$Y$14</f>
        <v>0</v>
      </c>
      <c r="I9" s="118">
        <f>$Y$8</f>
        <v>3</v>
      </c>
      <c r="J9" s="315">
        <f>$Y$15</f>
        <v>1</v>
      </c>
      <c r="K9" s="459">
        <f>$Y$9</f>
        <v>2</v>
      </c>
      <c r="L9" s="568">
        <f>$Y$16</f>
        <v>0</v>
      </c>
      <c r="M9" s="118">
        <f>$Y$10</f>
        <v>2</v>
      </c>
      <c r="N9" s="315">
        <f>$Y$17</f>
        <v>0</v>
      </c>
      <c r="O9" s="459">
        <f t="shared" si="6"/>
        <v>11</v>
      </c>
      <c r="P9" s="61">
        <f t="shared" si="7"/>
        <v>1</v>
      </c>
      <c r="Q9" s="315">
        <f t="shared" si="8"/>
        <v>12</v>
      </c>
      <c r="R9" s="938">
        <f t="shared" si="9"/>
        <v>4.195804195804196E-2</v>
      </c>
      <c r="S9" s="314"/>
      <c r="T9" s="1219"/>
      <c r="U9" s="61" t="s">
        <v>31</v>
      </c>
      <c r="V9" s="61">
        <f t="shared" ref="V9:AE9" si="14">V26+V42+V60+V77+V94+V111+V128+V145+V162</f>
        <v>1</v>
      </c>
      <c r="W9" s="61">
        <f t="shared" si="14"/>
        <v>2</v>
      </c>
      <c r="X9" s="61">
        <f t="shared" si="14"/>
        <v>0</v>
      </c>
      <c r="Y9" s="61">
        <f t="shared" si="14"/>
        <v>2</v>
      </c>
      <c r="Z9" s="61">
        <f t="shared" si="14"/>
        <v>5</v>
      </c>
      <c r="AA9" s="61">
        <f t="shared" si="14"/>
        <v>0</v>
      </c>
      <c r="AB9" s="61">
        <f t="shared" si="14"/>
        <v>0</v>
      </c>
      <c r="AC9" s="61">
        <f t="shared" si="14"/>
        <v>0</v>
      </c>
      <c r="AD9" s="61">
        <f t="shared" si="14"/>
        <v>1</v>
      </c>
      <c r="AE9" s="61">
        <f t="shared" si="14"/>
        <v>0</v>
      </c>
      <c r="AF9" s="62">
        <f t="shared" si="3"/>
        <v>11</v>
      </c>
      <c r="AH9" s="1219"/>
      <c r="AI9" s="61" t="s">
        <v>35</v>
      </c>
      <c r="AJ9" s="61">
        <f t="shared" ref="AJ9:AS9" si="15">AJ26+AJ42+AJ60+AJ77+AJ94+AJ111+AJ128+AJ145+AJ162</f>
        <v>0</v>
      </c>
      <c r="AK9" s="61">
        <f t="shared" si="15"/>
        <v>0</v>
      </c>
      <c r="AL9" s="61">
        <f t="shared" si="15"/>
        <v>0</v>
      </c>
      <c r="AM9" s="61">
        <f t="shared" si="15"/>
        <v>0</v>
      </c>
      <c r="AN9" s="61">
        <f t="shared" si="15"/>
        <v>0</v>
      </c>
      <c r="AO9" s="61">
        <f t="shared" si="15"/>
        <v>0</v>
      </c>
      <c r="AP9" s="61">
        <f t="shared" si="15"/>
        <v>0</v>
      </c>
      <c r="AQ9" s="61">
        <f t="shared" si="15"/>
        <v>0</v>
      </c>
      <c r="AR9" s="61">
        <f t="shared" si="15"/>
        <v>0</v>
      </c>
      <c r="AS9" s="61">
        <f t="shared" si="15"/>
        <v>0</v>
      </c>
      <c r="AT9" s="62">
        <f t="shared" si="5"/>
        <v>0</v>
      </c>
    </row>
    <row r="10" spans="2:46" ht="18.75" customHeight="1">
      <c r="B10" s="567" t="s">
        <v>358</v>
      </c>
      <c r="C10" s="118">
        <f>$Z$5</f>
        <v>3</v>
      </c>
      <c r="D10" s="568">
        <f>$Z$12</f>
        <v>8</v>
      </c>
      <c r="E10" s="118">
        <f>$Z$6</f>
        <v>0</v>
      </c>
      <c r="F10" s="315">
        <f>$Z$13</f>
        <v>3</v>
      </c>
      <c r="G10" s="459">
        <f>$Z$7</f>
        <v>0</v>
      </c>
      <c r="H10" s="568">
        <f>$Z$14</f>
        <v>1</v>
      </c>
      <c r="I10" s="118">
        <f>$Z$8</f>
        <v>4</v>
      </c>
      <c r="J10" s="315">
        <f>$Z$15</f>
        <v>4</v>
      </c>
      <c r="K10" s="459">
        <f>$Z$9</f>
        <v>5</v>
      </c>
      <c r="L10" s="568">
        <f>$Z$16</f>
        <v>2</v>
      </c>
      <c r="M10" s="118">
        <f>$Z$10</f>
        <v>3</v>
      </c>
      <c r="N10" s="315">
        <f>$Z$17</f>
        <v>2</v>
      </c>
      <c r="O10" s="459">
        <f t="shared" si="6"/>
        <v>15</v>
      </c>
      <c r="P10" s="61">
        <f t="shared" si="7"/>
        <v>20</v>
      </c>
      <c r="Q10" s="315">
        <f t="shared" si="8"/>
        <v>35</v>
      </c>
      <c r="R10" s="938">
        <f t="shared" si="9"/>
        <v>0.12237762237762238</v>
      </c>
      <c r="S10" s="314"/>
      <c r="T10" s="1219"/>
      <c r="U10" s="61" t="s">
        <v>32</v>
      </c>
      <c r="V10" s="61">
        <f t="shared" ref="V10:AE10" si="16">V27+V43+V61+V78+V95+V112+V129+V146+V163</f>
        <v>1</v>
      </c>
      <c r="W10" s="61">
        <f t="shared" si="16"/>
        <v>0</v>
      </c>
      <c r="X10" s="61">
        <f t="shared" si="16"/>
        <v>0</v>
      </c>
      <c r="Y10" s="61">
        <f t="shared" si="16"/>
        <v>2</v>
      </c>
      <c r="Z10" s="61">
        <f t="shared" si="16"/>
        <v>3</v>
      </c>
      <c r="AA10" s="61">
        <f t="shared" si="16"/>
        <v>0</v>
      </c>
      <c r="AB10" s="61">
        <f t="shared" si="16"/>
        <v>0</v>
      </c>
      <c r="AC10" s="61">
        <f t="shared" si="16"/>
        <v>0</v>
      </c>
      <c r="AD10" s="61">
        <f t="shared" si="16"/>
        <v>0</v>
      </c>
      <c r="AE10" s="61">
        <f t="shared" si="16"/>
        <v>0</v>
      </c>
      <c r="AF10" s="62">
        <f t="shared" si="3"/>
        <v>6</v>
      </c>
      <c r="AH10" s="1219"/>
      <c r="AI10" s="61" t="s">
        <v>36</v>
      </c>
      <c r="AJ10" s="61">
        <f t="shared" ref="AJ10:AS10" si="17">AJ27+AJ43+AJ61+AJ78+AJ95+AJ112+AJ129+AJ146+AJ163</f>
        <v>0</v>
      </c>
      <c r="AK10" s="61">
        <f t="shared" si="17"/>
        <v>0</v>
      </c>
      <c r="AL10" s="61">
        <f t="shared" si="17"/>
        <v>0</v>
      </c>
      <c r="AM10" s="61">
        <f t="shared" si="17"/>
        <v>0</v>
      </c>
      <c r="AN10" s="61">
        <f t="shared" si="17"/>
        <v>0</v>
      </c>
      <c r="AO10" s="61">
        <f t="shared" si="17"/>
        <v>0</v>
      </c>
      <c r="AP10" s="61">
        <f t="shared" si="17"/>
        <v>0</v>
      </c>
      <c r="AQ10" s="61">
        <f t="shared" si="17"/>
        <v>0</v>
      </c>
      <c r="AR10" s="61">
        <f t="shared" si="17"/>
        <v>0</v>
      </c>
      <c r="AS10" s="61">
        <f t="shared" si="17"/>
        <v>0</v>
      </c>
      <c r="AT10" s="62">
        <f t="shared" si="5"/>
        <v>0</v>
      </c>
    </row>
    <row r="11" spans="2:46" ht="18.75" customHeight="1">
      <c r="B11" s="567" t="s">
        <v>215</v>
      </c>
      <c r="C11" s="118">
        <f>$AA$5</f>
        <v>2</v>
      </c>
      <c r="D11" s="568">
        <f>$AA$12</f>
        <v>4</v>
      </c>
      <c r="E11" s="118">
        <f>$AA$6</f>
        <v>0</v>
      </c>
      <c r="F11" s="315">
        <f>$AA$13</f>
        <v>2</v>
      </c>
      <c r="G11" s="459">
        <f>$AA$7</f>
        <v>0</v>
      </c>
      <c r="H11" s="568">
        <f>$AA$14</f>
        <v>4</v>
      </c>
      <c r="I11" s="118">
        <f>$AA$8</f>
        <v>0</v>
      </c>
      <c r="J11" s="315">
        <f>$AA$15</f>
        <v>5</v>
      </c>
      <c r="K11" s="459">
        <f>$AA$9</f>
        <v>0</v>
      </c>
      <c r="L11" s="568">
        <f>$AA$16</f>
        <v>3</v>
      </c>
      <c r="M11" s="118">
        <f>$AA$10</f>
        <v>0</v>
      </c>
      <c r="N11" s="315">
        <f>$AA$17</f>
        <v>5</v>
      </c>
      <c r="O11" s="459">
        <f t="shared" si="6"/>
        <v>2</v>
      </c>
      <c r="P11" s="61">
        <f t="shared" si="7"/>
        <v>23</v>
      </c>
      <c r="Q11" s="315">
        <f t="shared" si="8"/>
        <v>25</v>
      </c>
      <c r="R11" s="938">
        <f t="shared" si="9"/>
        <v>8.7412587412587409E-2</v>
      </c>
      <c r="S11" s="314"/>
      <c r="T11" s="1208"/>
      <c r="U11" s="78" t="s">
        <v>186</v>
      </c>
      <c r="V11" s="79">
        <f>SUM(V5:V10)</f>
        <v>17</v>
      </c>
      <c r="W11" s="79">
        <f t="shared" ref="W11:AE11" si="18">SUM(W5:W10)</f>
        <v>6</v>
      </c>
      <c r="X11" s="79">
        <f t="shared" si="18"/>
        <v>5</v>
      </c>
      <c r="Y11" s="79">
        <f t="shared" si="18"/>
        <v>11</v>
      </c>
      <c r="Z11" s="79">
        <f t="shared" si="18"/>
        <v>15</v>
      </c>
      <c r="AA11" s="79">
        <f t="shared" si="18"/>
        <v>2</v>
      </c>
      <c r="AB11" s="79">
        <f t="shared" si="18"/>
        <v>0</v>
      </c>
      <c r="AC11" s="79">
        <f t="shared" si="18"/>
        <v>1</v>
      </c>
      <c r="AD11" s="79">
        <f t="shared" si="18"/>
        <v>3</v>
      </c>
      <c r="AE11" s="79">
        <f t="shared" si="18"/>
        <v>6</v>
      </c>
      <c r="AF11" s="80">
        <f t="shared" si="3"/>
        <v>66</v>
      </c>
      <c r="AH11" s="1208"/>
      <c r="AI11" s="78" t="s">
        <v>186</v>
      </c>
      <c r="AJ11" s="79">
        <f>SUM(AJ5:AJ10)</f>
        <v>0</v>
      </c>
      <c r="AK11" s="79">
        <f t="shared" ref="AK11:AS11" si="19">SUM(AK5:AK10)</f>
        <v>0</v>
      </c>
      <c r="AL11" s="79">
        <f t="shared" si="19"/>
        <v>0</v>
      </c>
      <c r="AM11" s="79">
        <f t="shared" si="19"/>
        <v>0</v>
      </c>
      <c r="AN11" s="79">
        <f t="shared" si="19"/>
        <v>0</v>
      </c>
      <c r="AO11" s="79">
        <f t="shared" si="19"/>
        <v>0</v>
      </c>
      <c r="AP11" s="79">
        <f t="shared" si="19"/>
        <v>0</v>
      </c>
      <c r="AQ11" s="79">
        <f t="shared" si="19"/>
        <v>0</v>
      </c>
      <c r="AR11" s="79">
        <f t="shared" si="19"/>
        <v>0</v>
      </c>
      <c r="AS11" s="79">
        <f t="shared" si="19"/>
        <v>0</v>
      </c>
      <c r="AT11" s="80">
        <f t="shared" si="5"/>
        <v>0</v>
      </c>
    </row>
    <row r="12" spans="2:46" ht="18.75" customHeight="1">
      <c r="B12" s="567" t="s">
        <v>359</v>
      </c>
      <c r="C12" s="118">
        <f>$AB$5</f>
        <v>0</v>
      </c>
      <c r="D12" s="568">
        <f>$AB$12</f>
        <v>0</v>
      </c>
      <c r="E12" s="118">
        <f>$AB$6</f>
        <v>0</v>
      </c>
      <c r="F12" s="315">
        <f>$AB$13</f>
        <v>0</v>
      </c>
      <c r="G12" s="459">
        <f>$AB$7</f>
        <v>0</v>
      </c>
      <c r="H12" s="568">
        <f>$AB$14</f>
        <v>2</v>
      </c>
      <c r="I12" s="118">
        <f>$AB$8</f>
        <v>0</v>
      </c>
      <c r="J12" s="315">
        <f>$AB$15</f>
        <v>0</v>
      </c>
      <c r="K12" s="459">
        <f>$AB$9</f>
        <v>0</v>
      </c>
      <c r="L12" s="568">
        <f>$AB$16</f>
        <v>1</v>
      </c>
      <c r="M12" s="118">
        <f>$AB$10</f>
        <v>0</v>
      </c>
      <c r="N12" s="315">
        <f>$AB$17</f>
        <v>0</v>
      </c>
      <c r="O12" s="459">
        <f t="shared" si="6"/>
        <v>0</v>
      </c>
      <c r="P12" s="61">
        <f t="shared" si="7"/>
        <v>3</v>
      </c>
      <c r="Q12" s="315">
        <f t="shared" si="8"/>
        <v>3</v>
      </c>
      <c r="R12" s="938">
        <f t="shared" si="9"/>
        <v>1.048951048951049E-2</v>
      </c>
      <c r="S12" s="314"/>
      <c r="T12" s="1238" t="s">
        <v>198</v>
      </c>
      <c r="U12" s="81" t="s">
        <v>195</v>
      </c>
      <c r="V12" s="76">
        <f t="shared" ref="V12:AE12" si="20">V29+V45+V63+V80+V97+V114+V131+V148+V165</f>
        <v>5</v>
      </c>
      <c r="W12" s="76">
        <f t="shared" si="20"/>
        <v>9</v>
      </c>
      <c r="X12" s="76">
        <f t="shared" si="20"/>
        <v>13</v>
      </c>
      <c r="Y12" s="76">
        <f t="shared" si="20"/>
        <v>0</v>
      </c>
      <c r="Z12" s="76">
        <f t="shared" si="20"/>
        <v>8</v>
      </c>
      <c r="AA12" s="76">
        <f t="shared" si="20"/>
        <v>4</v>
      </c>
      <c r="AB12" s="76">
        <f t="shared" si="20"/>
        <v>0</v>
      </c>
      <c r="AC12" s="76">
        <f t="shared" si="20"/>
        <v>0</v>
      </c>
      <c r="AD12" s="76">
        <f t="shared" si="20"/>
        <v>3</v>
      </c>
      <c r="AE12" s="76">
        <f t="shared" si="20"/>
        <v>3</v>
      </c>
      <c r="AF12" s="77">
        <f t="shared" si="3"/>
        <v>45</v>
      </c>
      <c r="AH12" s="1238" t="s">
        <v>198</v>
      </c>
      <c r="AI12" s="76" t="s">
        <v>196</v>
      </c>
      <c r="AJ12" s="76">
        <f t="shared" ref="AJ12:AS12" si="21">AJ29+AJ45+AJ63+AJ80+AJ97+AJ114+AJ131+AJ148+AJ165</f>
        <v>0</v>
      </c>
      <c r="AK12" s="76">
        <f t="shared" si="21"/>
        <v>0</v>
      </c>
      <c r="AL12" s="76">
        <f t="shared" si="21"/>
        <v>0</v>
      </c>
      <c r="AM12" s="76">
        <f t="shared" si="21"/>
        <v>0</v>
      </c>
      <c r="AN12" s="76">
        <f t="shared" si="21"/>
        <v>0</v>
      </c>
      <c r="AO12" s="76">
        <f t="shared" si="21"/>
        <v>0</v>
      </c>
      <c r="AP12" s="76">
        <f t="shared" si="21"/>
        <v>0</v>
      </c>
      <c r="AQ12" s="76">
        <f t="shared" si="21"/>
        <v>0</v>
      </c>
      <c r="AR12" s="76">
        <f t="shared" si="21"/>
        <v>0</v>
      </c>
      <c r="AS12" s="76">
        <f t="shared" si="21"/>
        <v>0</v>
      </c>
      <c r="AT12" s="77">
        <f t="shared" si="5"/>
        <v>0</v>
      </c>
    </row>
    <row r="13" spans="2:46" ht="18.75" customHeight="1">
      <c r="B13" s="567" t="s">
        <v>183</v>
      </c>
      <c r="C13" s="118">
        <f>$AC$5</f>
        <v>0</v>
      </c>
      <c r="D13" s="568">
        <f>$AC$12</f>
        <v>0</v>
      </c>
      <c r="E13" s="118">
        <f>$AC$6</f>
        <v>0</v>
      </c>
      <c r="F13" s="315">
        <f>$AC$13</f>
        <v>1</v>
      </c>
      <c r="G13" s="459">
        <f>$AC$7</f>
        <v>1</v>
      </c>
      <c r="H13" s="568">
        <f>$AC$14</f>
        <v>0</v>
      </c>
      <c r="I13" s="118">
        <f>$AC$8</f>
        <v>0</v>
      </c>
      <c r="J13" s="315">
        <f>$AC$15</f>
        <v>0</v>
      </c>
      <c r="K13" s="459">
        <f>$AC$9</f>
        <v>0</v>
      </c>
      <c r="L13" s="568">
        <f>$AC$16</f>
        <v>0</v>
      </c>
      <c r="M13" s="118">
        <f>$AC$10</f>
        <v>0</v>
      </c>
      <c r="N13" s="315">
        <f>$AC$17</f>
        <v>0</v>
      </c>
      <c r="O13" s="459">
        <f t="shared" si="6"/>
        <v>1</v>
      </c>
      <c r="P13" s="61">
        <f t="shared" si="7"/>
        <v>1</v>
      </c>
      <c r="Q13" s="315">
        <f t="shared" si="8"/>
        <v>2</v>
      </c>
      <c r="R13" s="938">
        <f t="shared" si="9"/>
        <v>6.993006993006993E-3</v>
      </c>
      <c r="S13" s="314"/>
      <c r="T13" s="1239"/>
      <c r="U13" s="60" t="s">
        <v>28</v>
      </c>
      <c r="V13" s="61">
        <f t="shared" ref="V13:AE13" si="22">V30+V46+V64+V81+V98+V115+V132+V149+V166</f>
        <v>3</v>
      </c>
      <c r="W13" s="61">
        <f t="shared" si="22"/>
        <v>1</v>
      </c>
      <c r="X13" s="61">
        <f t="shared" si="22"/>
        <v>4</v>
      </c>
      <c r="Y13" s="61">
        <f t="shared" si="22"/>
        <v>0</v>
      </c>
      <c r="Z13" s="61">
        <f t="shared" si="22"/>
        <v>3</v>
      </c>
      <c r="AA13" s="61">
        <f t="shared" si="22"/>
        <v>2</v>
      </c>
      <c r="AB13" s="61">
        <f t="shared" si="22"/>
        <v>0</v>
      </c>
      <c r="AC13" s="61">
        <f t="shared" si="22"/>
        <v>1</v>
      </c>
      <c r="AD13" s="61">
        <f t="shared" si="22"/>
        <v>2</v>
      </c>
      <c r="AE13" s="61">
        <f t="shared" si="22"/>
        <v>3</v>
      </c>
      <c r="AF13" s="62">
        <f t="shared" si="3"/>
        <v>19</v>
      </c>
      <c r="AH13" s="1239"/>
      <c r="AI13" s="61" t="s">
        <v>197</v>
      </c>
      <c r="AJ13" s="61">
        <f t="shared" ref="AJ13:AS13" si="23">AJ30+AJ46+AJ64+AJ81+AJ98+AJ115+AJ132+AJ149+AJ166</f>
        <v>0</v>
      </c>
      <c r="AK13" s="61">
        <f t="shared" si="23"/>
        <v>0</v>
      </c>
      <c r="AL13" s="61">
        <f t="shared" si="23"/>
        <v>0</v>
      </c>
      <c r="AM13" s="61">
        <f t="shared" si="23"/>
        <v>0</v>
      </c>
      <c r="AN13" s="61">
        <f t="shared" si="23"/>
        <v>0</v>
      </c>
      <c r="AO13" s="61">
        <f t="shared" si="23"/>
        <v>0</v>
      </c>
      <c r="AP13" s="61">
        <f t="shared" si="23"/>
        <v>0</v>
      </c>
      <c r="AQ13" s="61">
        <f t="shared" si="23"/>
        <v>0</v>
      </c>
      <c r="AR13" s="61">
        <f t="shared" si="23"/>
        <v>0</v>
      </c>
      <c r="AS13" s="61">
        <f t="shared" si="23"/>
        <v>0</v>
      </c>
      <c r="AT13" s="62">
        <f t="shared" si="5"/>
        <v>0</v>
      </c>
    </row>
    <row r="14" spans="2:46" ht="18.75" customHeight="1">
      <c r="B14" s="567" t="s">
        <v>184</v>
      </c>
      <c r="C14" s="118">
        <f>$AD$5</f>
        <v>0</v>
      </c>
      <c r="D14" s="568">
        <f>$AD$12</f>
        <v>3</v>
      </c>
      <c r="E14" s="118">
        <f>$AD$6</f>
        <v>2</v>
      </c>
      <c r="F14" s="315">
        <f>$AD$13</f>
        <v>2</v>
      </c>
      <c r="G14" s="459">
        <f>$AD$7</f>
        <v>0</v>
      </c>
      <c r="H14" s="568">
        <f>$AD$14</f>
        <v>2</v>
      </c>
      <c r="I14" s="118">
        <f>$AD$8</f>
        <v>0</v>
      </c>
      <c r="J14" s="315">
        <f>$AD$15</f>
        <v>7</v>
      </c>
      <c r="K14" s="459">
        <f>$AD$9</f>
        <v>1</v>
      </c>
      <c r="L14" s="568">
        <f>$AD$16</f>
        <v>1</v>
      </c>
      <c r="M14" s="118">
        <f>$AD$10</f>
        <v>0</v>
      </c>
      <c r="N14" s="315">
        <f>$AD$17</f>
        <v>1</v>
      </c>
      <c r="O14" s="459">
        <f t="shared" si="6"/>
        <v>3</v>
      </c>
      <c r="P14" s="61">
        <f t="shared" si="7"/>
        <v>16</v>
      </c>
      <c r="Q14" s="315">
        <f t="shared" si="8"/>
        <v>19</v>
      </c>
      <c r="R14" s="938">
        <f t="shared" si="9"/>
        <v>6.6433566433566432E-2</v>
      </c>
      <c r="S14" s="314"/>
      <c r="T14" s="1239"/>
      <c r="U14" s="60" t="s">
        <v>29</v>
      </c>
      <c r="V14" s="61">
        <f t="shared" ref="V14:AE14" si="24">V31+V47+V65+V82+V99+V116+V133+V150+V167</f>
        <v>6</v>
      </c>
      <c r="W14" s="61">
        <f t="shared" si="24"/>
        <v>2</v>
      </c>
      <c r="X14" s="61">
        <f t="shared" si="24"/>
        <v>6</v>
      </c>
      <c r="Y14" s="61">
        <f t="shared" si="24"/>
        <v>0</v>
      </c>
      <c r="Z14" s="61">
        <f t="shared" si="24"/>
        <v>1</v>
      </c>
      <c r="AA14" s="61">
        <f t="shared" si="24"/>
        <v>4</v>
      </c>
      <c r="AB14" s="61">
        <f t="shared" si="24"/>
        <v>2</v>
      </c>
      <c r="AC14" s="61">
        <f t="shared" si="24"/>
        <v>0</v>
      </c>
      <c r="AD14" s="61">
        <f t="shared" si="24"/>
        <v>2</v>
      </c>
      <c r="AE14" s="61">
        <f t="shared" si="24"/>
        <v>5</v>
      </c>
      <c r="AF14" s="62">
        <f t="shared" si="3"/>
        <v>28</v>
      </c>
      <c r="AH14" s="1239"/>
      <c r="AI14" s="61" t="s">
        <v>33</v>
      </c>
      <c r="AJ14" s="61">
        <f t="shared" ref="AJ14:AS14" si="25">AJ31+AJ47+AJ65+AJ82+AJ99+AJ116+AJ133+AJ150+AJ167</f>
        <v>0</v>
      </c>
      <c r="AK14" s="61">
        <f t="shared" si="25"/>
        <v>0</v>
      </c>
      <c r="AL14" s="61">
        <f t="shared" si="25"/>
        <v>0</v>
      </c>
      <c r="AM14" s="61">
        <f t="shared" si="25"/>
        <v>0</v>
      </c>
      <c r="AN14" s="61">
        <f t="shared" si="25"/>
        <v>0</v>
      </c>
      <c r="AO14" s="61">
        <f t="shared" si="25"/>
        <v>0</v>
      </c>
      <c r="AP14" s="61">
        <f t="shared" si="25"/>
        <v>0</v>
      </c>
      <c r="AQ14" s="61">
        <f t="shared" si="25"/>
        <v>0</v>
      </c>
      <c r="AR14" s="61">
        <f t="shared" si="25"/>
        <v>0</v>
      </c>
      <c r="AS14" s="61">
        <f t="shared" si="25"/>
        <v>0</v>
      </c>
      <c r="AT14" s="62">
        <f t="shared" si="5"/>
        <v>0</v>
      </c>
    </row>
    <row r="15" spans="2:46" ht="18.75" customHeight="1">
      <c r="B15" s="562" t="s">
        <v>185</v>
      </c>
      <c r="C15" s="119">
        <f>$AE$5</f>
        <v>3</v>
      </c>
      <c r="D15" s="445">
        <f>$AE$12</f>
        <v>3</v>
      </c>
      <c r="E15" s="119">
        <f>$AE$6</f>
        <v>1</v>
      </c>
      <c r="F15" s="317">
        <f>$AE$13</f>
        <v>3</v>
      </c>
      <c r="G15" s="461">
        <f>$AE$7</f>
        <v>1</v>
      </c>
      <c r="H15" s="445">
        <f>$AE$14</f>
        <v>5</v>
      </c>
      <c r="I15" s="119">
        <f>$AE$8</f>
        <v>1</v>
      </c>
      <c r="J15" s="317">
        <f>$AE$15</f>
        <v>4</v>
      </c>
      <c r="K15" s="461">
        <f>$AE$9</f>
        <v>0</v>
      </c>
      <c r="L15" s="445">
        <f>$AE$16</f>
        <v>7</v>
      </c>
      <c r="M15" s="119">
        <f>$AE$10</f>
        <v>0</v>
      </c>
      <c r="N15" s="317">
        <f>$AE$17</f>
        <v>5</v>
      </c>
      <c r="O15" s="461">
        <f t="shared" si="6"/>
        <v>6</v>
      </c>
      <c r="P15" s="316">
        <f t="shared" si="7"/>
        <v>27</v>
      </c>
      <c r="Q15" s="317">
        <f t="shared" si="8"/>
        <v>33</v>
      </c>
      <c r="R15" s="939">
        <f t="shared" si="9"/>
        <v>0.11538461538461539</v>
      </c>
      <c r="S15" s="314"/>
      <c r="T15" s="1239"/>
      <c r="U15" s="60" t="s">
        <v>30</v>
      </c>
      <c r="V15" s="61">
        <f t="shared" ref="V15:AE15" si="26">V32+V48+V66+V83+V100+V117+V134+V151+V168</f>
        <v>6</v>
      </c>
      <c r="W15" s="61">
        <f t="shared" si="26"/>
        <v>3</v>
      </c>
      <c r="X15" s="61">
        <f t="shared" si="26"/>
        <v>19</v>
      </c>
      <c r="Y15" s="61">
        <f t="shared" si="26"/>
        <v>1</v>
      </c>
      <c r="Z15" s="61">
        <f t="shared" si="26"/>
        <v>4</v>
      </c>
      <c r="AA15" s="61">
        <f t="shared" si="26"/>
        <v>5</v>
      </c>
      <c r="AB15" s="61">
        <f t="shared" si="26"/>
        <v>0</v>
      </c>
      <c r="AC15" s="61">
        <f t="shared" si="26"/>
        <v>0</v>
      </c>
      <c r="AD15" s="61">
        <f t="shared" si="26"/>
        <v>7</v>
      </c>
      <c r="AE15" s="61">
        <f t="shared" si="26"/>
        <v>4</v>
      </c>
      <c r="AF15" s="62">
        <f t="shared" si="3"/>
        <v>49</v>
      </c>
      <c r="AH15" s="1239"/>
      <c r="AI15" s="61" t="s">
        <v>34</v>
      </c>
      <c r="AJ15" s="61">
        <f t="shared" ref="AJ15:AS15" si="27">AJ32+AJ48+AJ66+AJ83+AJ100+AJ117+AJ134+AJ151+AJ168</f>
        <v>0</v>
      </c>
      <c r="AK15" s="61">
        <f t="shared" si="27"/>
        <v>0</v>
      </c>
      <c r="AL15" s="61">
        <f t="shared" si="27"/>
        <v>0</v>
      </c>
      <c r="AM15" s="61">
        <f t="shared" si="27"/>
        <v>0</v>
      </c>
      <c r="AN15" s="61">
        <f t="shared" si="27"/>
        <v>0</v>
      </c>
      <c r="AO15" s="61">
        <f t="shared" si="27"/>
        <v>0</v>
      </c>
      <c r="AP15" s="61">
        <f t="shared" si="27"/>
        <v>0</v>
      </c>
      <c r="AQ15" s="61">
        <f t="shared" si="27"/>
        <v>0</v>
      </c>
      <c r="AR15" s="61">
        <f t="shared" si="27"/>
        <v>0</v>
      </c>
      <c r="AS15" s="61">
        <f t="shared" si="27"/>
        <v>0</v>
      </c>
      <c r="AT15" s="62">
        <f t="shared" si="5"/>
        <v>0</v>
      </c>
    </row>
    <row r="16" spans="2:46" ht="18.75" customHeight="1">
      <c r="B16" s="563" t="s">
        <v>4</v>
      </c>
      <c r="C16" s="120">
        <f t="shared" ref="C16:N16" si="28">SUM(C6:C15)</f>
        <v>24</v>
      </c>
      <c r="D16" s="565">
        <f t="shared" si="28"/>
        <v>45</v>
      </c>
      <c r="E16" s="120">
        <f t="shared" si="28"/>
        <v>8</v>
      </c>
      <c r="F16" s="319">
        <f t="shared" si="28"/>
        <v>19</v>
      </c>
      <c r="G16" s="566">
        <f t="shared" si="28"/>
        <v>4</v>
      </c>
      <c r="H16" s="565">
        <f t="shared" si="28"/>
        <v>28</v>
      </c>
      <c r="I16" s="120">
        <f t="shared" si="28"/>
        <v>13</v>
      </c>
      <c r="J16" s="319">
        <f t="shared" si="28"/>
        <v>49</v>
      </c>
      <c r="K16" s="566">
        <f t="shared" si="28"/>
        <v>11</v>
      </c>
      <c r="L16" s="565">
        <f t="shared" si="28"/>
        <v>31</v>
      </c>
      <c r="M16" s="120">
        <f t="shared" si="28"/>
        <v>6</v>
      </c>
      <c r="N16" s="319">
        <f t="shared" si="28"/>
        <v>48</v>
      </c>
      <c r="O16" s="566">
        <f>SUM(O6:O15)</f>
        <v>66</v>
      </c>
      <c r="P16" s="318">
        <f t="shared" ref="P16" si="29">SUM(P6:P15)</f>
        <v>220</v>
      </c>
      <c r="Q16" s="319">
        <f>SUM(O16:P16)</f>
        <v>286</v>
      </c>
      <c r="R16" s="881">
        <f t="shared" si="9"/>
        <v>1</v>
      </c>
      <c r="S16" s="314"/>
      <c r="T16" s="1239"/>
      <c r="U16" s="60" t="s">
        <v>31</v>
      </c>
      <c r="V16" s="61">
        <f t="shared" ref="V16:AE16" si="30">V33+V49+V67+V84+V101+V118+V135+V152+V169</f>
        <v>4</v>
      </c>
      <c r="W16" s="61">
        <f t="shared" si="30"/>
        <v>4</v>
      </c>
      <c r="X16" s="61">
        <f t="shared" si="30"/>
        <v>9</v>
      </c>
      <c r="Y16" s="61">
        <f t="shared" si="30"/>
        <v>0</v>
      </c>
      <c r="Z16" s="61">
        <f t="shared" si="30"/>
        <v>2</v>
      </c>
      <c r="AA16" s="61">
        <f t="shared" si="30"/>
        <v>3</v>
      </c>
      <c r="AB16" s="61">
        <f t="shared" si="30"/>
        <v>1</v>
      </c>
      <c r="AC16" s="61">
        <f t="shared" si="30"/>
        <v>0</v>
      </c>
      <c r="AD16" s="61">
        <f t="shared" si="30"/>
        <v>1</v>
      </c>
      <c r="AE16" s="61">
        <f t="shared" si="30"/>
        <v>7</v>
      </c>
      <c r="AF16" s="62">
        <f t="shared" si="3"/>
        <v>31</v>
      </c>
      <c r="AH16" s="1239"/>
      <c r="AI16" s="61" t="s">
        <v>35</v>
      </c>
      <c r="AJ16" s="61">
        <f t="shared" ref="AJ16:AS16" si="31">AJ33+AJ49+AJ67+AJ84+AJ101+AJ118+AJ135+AJ152+AJ169</f>
        <v>0</v>
      </c>
      <c r="AK16" s="61">
        <f t="shared" si="31"/>
        <v>0</v>
      </c>
      <c r="AL16" s="61">
        <f t="shared" si="31"/>
        <v>0</v>
      </c>
      <c r="AM16" s="61">
        <f t="shared" si="31"/>
        <v>0</v>
      </c>
      <c r="AN16" s="61">
        <f t="shared" si="31"/>
        <v>0</v>
      </c>
      <c r="AO16" s="61">
        <f t="shared" si="31"/>
        <v>0</v>
      </c>
      <c r="AP16" s="61">
        <f t="shared" si="31"/>
        <v>0</v>
      </c>
      <c r="AQ16" s="61">
        <f t="shared" si="31"/>
        <v>0</v>
      </c>
      <c r="AR16" s="61">
        <f t="shared" si="31"/>
        <v>0</v>
      </c>
      <c r="AS16" s="61">
        <f t="shared" si="31"/>
        <v>0</v>
      </c>
      <c r="AT16" s="62">
        <f t="shared" si="5"/>
        <v>0</v>
      </c>
    </row>
    <row r="17" spans="2:46" ht="18.75" customHeight="1">
      <c r="T17" s="1239"/>
      <c r="U17" s="60" t="s">
        <v>32</v>
      </c>
      <c r="V17" s="61">
        <f t="shared" ref="V17:AE17" si="32">V34+V50+V68+V85+V102+V119+V136+V153+V170</f>
        <v>9</v>
      </c>
      <c r="W17" s="61">
        <f t="shared" si="32"/>
        <v>4</v>
      </c>
      <c r="X17" s="61">
        <f t="shared" si="32"/>
        <v>22</v>
      </c>
      <c r="Y17" s="61">
        <f t="shared" si="32"/>
        <v>0</v>
      </c>
      <c r="Z17" s="61">
        <f t="shared" si="32"/>
        <v>2</v>
      </c>
      <c r="AA17" s="61">
        <f t="shared" si="32"/>
        <v>5</v>
      </c>
      <c r="AB17" s="61">
        <f t="shared" si="32"/>
        <v>0</v>
      </c>
      <c r="AC17" s="61">
        <f t="shared" si="32"/>
        <v>0</v>
      </c>
      <c r="AD17" s="61">
        <f t="shared" si="32"/>
        <v>1</v>
      </c>
      <c r="AE17" s="61">
        <f t="shared" si="32"/>
        <v>5</v>
      </c>
      <c r="AF17" s="62">
        <f t="shared" si="3"/>
        <v>48</v>
      </c>
      <c r="AH17" s="1239"/>
      <c r="AI17" s="61" t="s">
        <v>36</v>
      </c>
      <c r="AJ17" s="61">
        <f t="shared" ref="AJ17:AS17" si="33">AJ34+AJ50+AJ68+AJ85+AJ102+AJ119+AJ136+AJ153+AJ170</f>
        <v>0</v>
      </c>
      <c r="AK17" s="61">
        <f t="shared" si="33"/>
        <v>0</v>
      </c>
      <c r="AL17" s="61">
        <f t="shared" si="33"/>
        <v>0</v>
      </c>
      <c r="AM17" s="61">
        <f t="shared" si="33"/>
        <v>0</v>
      </c>
      <c r="AN17" s="61">
        <f t="shared" si="33"/>
        <v>0</v>
      </c>
      <c r="AO17" s="61">
        <f t="shared" si="33"/>
        <v>0</v>
      </c>
      <c r="AP17" s="61">
        <f t="shared" si="33"/>
        <v>0</v>
      </c>
      <c r="AQ17" s="61">
        <f t="shared" si="33"/>
        <v>0</v>
      </c>
      <c r="AR17" s="61">
        <f t="shared" si="33"/>
        <v>0</v>
      </c>
      <c r="AS17" s="61">
        <f t="shared" si="33"/>
        <v>0</v>
      </c>
      <c r="AT17" s="62">
        <f t="shared" si="5"/>
        <v>0</v>
      </c>
    </row>
    <row r="18" spans="2:46" ht="18.75" customHeight="1">
      <c r="T18" s="1211"/>
      <c r="U18" s="63" t="s">
        <v>186</v>
      </c>
      <c r="V18" s="64">
        <f>SUM(V12:V17)</f>
        <v>33</v>
      </c>
      <c r="W18" s="64">
        <f t="shared" ref="W18:AE18" si="34">SUM(W12:W17)</f>
        <v>23</v>
      </c>
      <c r="X18" s="64">
        <f t="shared" si="34"/>
        <v>73</v>
      </c>
      <c r="Y18" s="64">
        <f t="shared" si="34"/>
        <v>1</v>
      </c>
      <c r="Z18" s="64">
        <f t="shared" si="34"/>
        <v>20</v>
      </c>
      <c r="AA18" s="64">
        <f t="shared" si="34"/>
        <v>23</v>
      </c>
      <c r="AB18" s="64">
        <f t="shared" si="34"/>
        <v>3</v>
      </c>
      <c r="AC18" s="64">
        <f t="shared" si="34"/>
        <v>1</v>
      </c>
      <c r="AD18" s="64">
        <f t="shared" si="34"/>
        <v>16</v>
      </c>
      <c r="AE18" s="64">
        <f t="shared" si="34"/>
        <v>27</v>
      </c>
      <c r="AF18" s="65">
        <f t="shared" si="3"/>
        <v>220</v>
      </c>
      <c r="AH18" s="1211"/>
      <c r="AI18" s="63" t="s">
        <v>186</v>
      </c>
      <c r="AJ18" s="64">
        <f>SUM(AJ12:AJ17)</f>
        <v>0</v>
      </c>
      <c r="AK18" s="64">
        <f t="shared" ref="AK18:AS18" si="35">SUM(AK12:AK17)</f>
        <v>0</v>
      </c>
      <c r="AL18" s="64">
        <f t="shared" si="35"/>
        <v>0</v>
      </c>
      <c r="AM18" s="64">
        <f t="shared" si="35"/>
        <v>0</v>
      </c>
      <c r="AN18" s="64">
        <f t="shared" si="35"/>
        <v>0</v>
      </c>
      <c r="AO18" s="64">
        <f t="shared" si="35"/>
        <v>0</v>
      </c>
      <c r="AP18" s="64">
        <f t="shared" si="35"/>
        <v>0</v>
      </c>
      <c r="AQ18" s="64">
        <f t="shared" si="35"/>
        <v>0</v>
      </c>
      <c r="AR18" s="64">
        <f t="shared" si="35"/>
        <v>0</v>
      </c>
      <c r="AS18" s="64">
        <f t="shared" si="35"/>
        <v>0</v>
      </c>
      <c r="AT18" s="65">
        <f t="shared" si="5"/>
        <v>0</v>
      </c>
    </row>
    <row r="19" spans="2:46" ht="18.75" customHeight="1">
      <c r="T19" s="66"/>
      <c r="U19" s="66"/>
      <c r="V19" s="67"/>
      <c r="W19" s="67"/>
      <c r="X19" s="67"/>
      <c r="Y19" s="67"/>
      <c r="Z19" s="67"/>
      <c r="AA19" s="67"/>
      <c r="AB19" s="67"/>
      <c r="AC19" s="67"/>
      <c r="AD19" s="68"/>
      <c r="AE19" s="68"/>
      <c r="AF19" s="68"/>
      <c r="AH19" s="66"/>
      <c r="AI19" s="66"/>
      <c r="AJ19" s="67"/>
      <c r="AK19" s="67"/>
      <c r="AL19" s="67"/>
      <c r="AM19" s="67"/>
      <c r="AN19" s="67"/>
      <c r="AO19" s="67"/>
      <c r="AP19" s="67"/>
      <c r="AQ19" s="67"/>
      <c r="AR19" s="68"/>
      <c r="AS19" s="68"/>
      <c r="AT19" s="68"/>
    </row>
    <row r="20" spans="2:46" ht="18.75" customHeight="1">
      <c r="T20" s="45" t="s">
        <v>187</v>
      </c>
      <c r="U20" s="43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H20" s="69" t="s">
        <v>187</v>
      </c>
      <c r="AI20" s="70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</row>
    <row r="21" spans="2:46" ht="18.75" customHeight="1">
      <c r="T21" s="47" t="s">
        <v>54</v>
      </c>
      <c r="U21" s="48"/>
      <c r="V21" s="49" t="s">
        <v>158</v>
      </c>
      <c r="W21" s="49" t="s">
        <v>159</v>
      </c>
      <c r="X21" s="49" t="s">
        <v>160</v>
      </c>
      <c r="Y21" s="49" t="s">
        <v>161</v>
      </c>
      <c r="Z21" s="49" t="s">
        <v>188</v>
      </c>
      <c r="AA21" s="49" t="s">
        <v>189</v>
      </c>
      <c r="AB21" s="49" t="s">
        <v>190</v>
      </c>
      <c r="AC21" s="49" t="s">
        <v>191</v>
      </c>
      <c r="AD21" s="49" t="s">
        <v>192</v>
      </c>
      <c r="AE21" s="49" t="s">
        <v>193</v>
      </c>
      <c r="AF21" s="50" t="s">
        <v>4</v>
      </c>
      <c r="AH21" s="72" t="s">
        <v>54</v>
      </c>
      <c r="AI21" s="73"/>
      <c r="AJ21" s="74" t="s">
        <v>240</v>
      </c>
      <c r="AK21" s="74" t="s">
        <v>241</v>
      </c>
      <c r="AL21" s="74" t="s">
        <v>242</v>
      </c>
      <c r="AM21" s="74" t="s">
        <v>243</v>
      </c>
      <c r="AN21" s="74" t="s">
        <v>244</v>
      </c>
      <c r="AO21" s="74" t="s">
        <v>245</v>
      </c>
      <c r="AP21" s="74" t="s">
        <v>246</v>
      </c>
      <c r="AQ21" s="74" t="s">
        <v>247</v>
      </c>
      <c r="AR21" s="74" t="s">
        <v>248</v>
      </c>
      <c r="AS21" s="74" t="s">
        <v>249</v>
      </c>
      <c r="AT21" s="75" t="s">
        <v>4</v>
      </c>
    </row>
    <row r="22" spans="2:46" ht="18.75" customHeight="1">
      <c r="T22" s="1222" t="s">
        <v>236</v>
      </c>
      <c r="U22" s="51" t="s">
        <v>237</v>
      </c>
      <c r="V22" s="51"/>
      <c r="W22" s="51">
        <v>1</v>
      </c>
      <c r="X22" s="51"/>
      <c r="Y22" s="51">
        <v>1</v>
      </c>
      <c r="Z22" s="51">
        <v>1</v>
      </c>
      <c r="AA22" s="51"/>
      <c r="AB22" s="51"/>
      <c r="AC22" s="51"/>
      <c r="AD22" s="51"/>
      <c r="AE22" s="51"/>
      <c r="AF22" s="52">
        <f>SUM(V22:AE22)</f>
        <v>3</v>
      </c>
      <c r="AH22" s="1218" t="s">
        <v>236</v>
      </c>
      <c r="AI22" s="76" t="s">
        <v>238</v>
      </c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7">
        <f>SUM(AJ22:AS22)</f>
        <v>0</v>
      </c>
    </row>
    <row r="23" spans="2:46" ht="18.75" customHeight="1">
      <c r="T23" s="1223"/>
      <c r="U23" s="53" t="s">
        <v>28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>
        <f t="shared" ref="AF23:AF35" si="36">SUM(V23:AE23)</f>
        <v>0</v>
      </c>
      <c r="AH23" s="1219"/>
      <c r="AI23" s="61" t="s">
        <v>239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>
        <f t="shared" ref="AT23:AT35" si="37">SUM(AJ23:AS23)</f>
        <v>0</v>
      </c>
    </row>
    <row r="24" spans="2:46" ht="18.75" customHeight="1">
      <c r="T24" s="1223"/>
      <c r="U24" s="53" t="s">
        <v>29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4">
        <f t="shared" si="36"/>
        <v>0</v>
      </c>
      <c r="AH24" s="1219"/>
      <c r="AI24" s="61" t="s">
        <v>33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2">
        <f t="shared" si="37"/>
        <v>0</v>
      </c>
    </row>
    <row r="25" spans="2:46" ht="18.75" customHeight="1">
      <c r="T25" s="1223"/>
      <c r="U25" s="53" t="s">
        <v>30</v>
      </c>
      <c r="V25" s="53"/>
      <c r="W25" s="53"/>
      <c r="X25" s="53"/>
      <c r="Y25" s="53"/>
      <c r="Z25" s="53">
        <v>1</v>
      </c>
      <c r="AA25" s="53"/>
      <c r="AB25" s="53"/>
      <c r="AC25" s="53"/>
      <c r="AD25" s="53"/>
      <c r="AE25" s="53"/>
      <c r="AF25" s="54">
        <f t="shared" si="36"/>
        <v>1</v>
      </c>
      <c r="AH25" s="1219"/>
      <c r="AI25" s="61" t="s">
        <v>34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2">
        <f t="shared" si="37"/>
        <v>0</v>
      </c>
    </row>
    <row r="26" spans="2:46" ht="18.75" customHeight="1">
      <c r="T26" s="1223"/>
      <c r="U26" s="53" t="s">
        <v>31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>
        <f t="shared" si="36"/>
        <v>0</v>
      </c>
      <c r="AH26" s="1219"/>
      <c r="AI26" s="61" t="s">
        <v>35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>
        <f t="shared" si="37"/>
        <v>0</v>
      </c>
    </row>
    <row r="27" spans="2:46" ht="18.75" customHeight="1">
      <c r="T27" s="1223"/>
      <c r="U27" s="53" t="s">
        <v>32</v>
      </c>
      <c r="V27" s="53">
        <v>1</v>
      </c>
      <c r="W27" s="53"/>
      <c r="X27" s="53"/>
      <c r="Y27" s="53"/>
      <c r="Z27" s="53"/>
      <c r="AA27" s="53"/>
      <c r="AB27" s="53"/>
      <c r="AC27" s="53"/>
      <c r="AD27" s="53"/>
      <c r="AE27" s="53"/>
      <c r="AF27" s="54">
        <f t="shared" si="36"/>
        <v>1</v>
      </c>
      <c r="AH27" s="1219"/>
      <c r="AI27" s="61" t="s">
        <v>36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2">
        <f t="shared" si="37"/>
        <v>0</v>
      </c>
    </row>
    <row r="28" spans="2:46" ht="18.75" customHeight="1">
      <c r="T28" s="1214"/>
      <c r="U28" s="55" t="s">
        <v>186</v>
      </c>
      <c r="V28" s="56">
        <f>SUM(V22:V27)</f>
        <v>1</v>
      </c>
      <c r="W28" s="56">
        <f t="shared" ref="W28:AE28" si="38">SUM(W22:W27)</f>
        <v>1</v>
      </c>
      <c r="X28" s="56">
        <f t="shared" si="38"/>
        <v>0</v>
      </c>
      <c r="Y28" s="56">
        <f t="shared" si="38"/>
        <v>1</v>
      </c>
      <c r="Z28" s="56">
        <f t="shared" si="38"/>
        <v>2</v>
      </c>
      <c r="AA28" s="56">
        <f t="shared" si="38"/>
        <v>0</v>
      </c>
      <c r="AB28" s="56">
        <f t="shared" si="38"/>
        <v>0</v>
      </c>
      <c r="AC28" s="56">
        <f t="shared" si="38"/>
        <v>0</v>
      </c>
      <c r="AD28" s="56">
        <f t="shared" si="38"/>
        <v>0</v>
      </c>
      <c r="AE28" s="56">
        <f t="shared" si="38"/>
        <v>0</v>
      </c>
      <c r="AF28" s="57">
        <f t="shared" si="36"/>
        <v>5</v>
      </c>
      <c r="AG28" s="415" t="s">
        <v>336</v>
      </c>
      <c r="AH28" s="1208"/>
      <c r="AI28" s="78" t="s">
        <v>186</v>
      </c>
      <c r="AJ28" s="79">
        <f>SUM(AJ22:AJ27)</f>
        <v>0</v>
      </c>
      <c r="AK28" s="79">
        <f t="shared" ref="AK28:AS28" si="39">SUM(AK22:AK27)</f>
        <v>0</v>
      </c>
      <c r="AL28" s="79">
        <f t="shared" si="39"/>
        <v>0</v>
      </c>
      <c r="AM28" s="79">
        <f t="shared" si="39"/>
        <v>0</v>
      </c>
      <c r="AN28" s="79">
        <f t="shared" si="39"/>
        <v>0</v>
      </c>
      <c r="AO28" s="79">
        <f t="shared" si="39"/>
        <v>0</v>
      </c>
      <c r="AP28" s="79">
        <f t="shared" si="39"/>
        <v>0</v>
      </c>
      <c r="AQ28" s="79">
        <f t="shared" si="39"/>
        <v>0</v>
      </c>
      <c r="AR28" s="79">
        <f t="shared" si="39"/>
        <v>0</v>
      </c>
      <c r="AS28" s="79">
        <f t="shared" si="39"/>
        <v>0</v>
      </c>
      <c r="AT28" s="80">
        <f t="shared" si="37"/>
        <v>0</v>
      </c>
    </row>
    <row r="29" spans="2:46" ht="18.75" customHeight="1">
      <c r="B29" s="11" t="s">
        <v>674</v>
      </c>
      <c r="T29" s="1240" t="s">
        <v>198</v>
      </c>
      <c r="U29" s="58" t="s">
        <v>195</v>
      </c>
      <c r="V29" s="58">
        <v>1</v>
      </c>
      <c r="W29" s="58">
        <v>2</v>
      </c>
      <c r="X29" s="58">
        <v>1</v>
      </c>
      <c r="Y29" s="58"/>
      <c r="Z29" s="58">
        <v>1</v>
      </c>
      <c r="AA29" s="58"/>
      <c r="AB29" s="58"/>
      <c r="AC29" s="58"/>
      <c r="AD29" s="58"/>
      <c r="AE29" s="58"/>
      <c r="AF29" s="52">
        <f t="shared" si="36"/>
        <v>5</v>
      </c>
      <c r="AH29" s="1238" t="s">
        <v>198</v>
      </c>
      <c r="AI29" s="76" t="s">
        <v>196</v>
      </c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77">
        <f t="shared" si="37"/>
        <v>0</v>
      </c>
    </row>
    <row r="30" spans="2:46" ht="18.75" customHeight="1">
      <c r="T30" s="1241"/>
      <c r="U30" s="59" t="s">
        <v>28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4">
        <f t="shared" si="36"/>
        <v>0</v>
      </c>
      <c r="AH30" s="1239"/>
      <c r="AI30" s="61" t="s">
        <v>197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2">
        <f t="shared" si="37"/>
        <v>0</v>
      </c>
    </row>
    <row r="31" spans="2:46" ht="18.75" customHeight="1">
      <c r="T31" s="1241"/>
      <c r="U31" s="59" t="s">
        <v>29</v>
      </c>
      <c r="V31" s="59"/>
      <c r="W31" s="59">
        <v>1</v>
      </c>
      <c r="X31" s="59">
        <v>3</v>
      </c>
      <c r="Y31" s="59"/>
      <c r="Z31" s="59"/>
      <c r="AA31" s="59"/>
      <c r="AB31" s="59">
        <v>1</v>
      </c>
      <c r="AC31" s="59"/>
      <c r="AD31" s="59"/>
      <c r="AE31" s="59">
        <v>1</v>
      </c>
      <c r="AF31" s="54">
        <f t="shared" si="36"/>
        <v>6</v>
      </c>
      <c r="AH31" s="1239"/>
      <c r="AI31" s="61" t="s">
        <v>33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2">
        <f t="shared" si="37"/>
        <v>0</v>
      </c>
    </row>
    <row r="32" spans="2:46" ht="18.75" customHeight="1">
      <c r="T32" s="1241"/>
      <c r="U32" s="59" t="s">
        <v>30</v>
      </c>
      <c r="V32" s="59"/>
      <c r="W32" s="59"/>
      <c r="X32" s="59">
        <v>3</v>
      </c>
      <c r="Y32" s="59"/>
      <c r="Z32" s="59"/>
      <c r="AA32" s="59">
        <v>1</v>
      </c>
      <c r="AB32" s="59"/>
      <c r="AC32" s="59"/>
      <c r="AD32" s="59">
        <v>1</v>
      </c>
      <c r="AE32" s="59">
        <v>1</v>
      </c>
      <c r="AF32" s="54">
        <f t="shared" si="36"/>
        <v>6</v>
      </c>
      <c r="AH32" s="1239"/>
      <c r="AI32" s="61" t="s">
        <v>34</v>
      </c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2">
        <f t="shared" si="37"/>
        <v>0</v>
      </c>
    </row>
    <row r="33" spans="20:46" ht="18.75" customHeight="1">
      <c r="T33" s="1241"/>
      <c r="U33" s="59" t="s">
        <v>31</v>
      </c>
      <c r="V33" s="59"/>
      <c r="W33" s="59">
        <v>1</v>
      </c>
      <c r="X33" s="59"/>
      <c r="Y33" s="59"/>
      <c r="Z33" s="59"/>
      <c r="AA33" s="59"/>
      <c r="AB33" s="59">
        <v>1</v>
      </c>
      <c r="AC33" s="59"/>
      <c r="AD33" s="59"/>
      <c r="AE33" s="59"/>
      <c r="AF33" s="54">
        <f t="shared" si="36"/>
        <v>2</v>
      </c>
      <c r="AH33" s="1239"/>
      <c r="AI33" s="61" t="s">
        <v>35</v>
      </c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2">
        <f t="shared" si="37"/>
        <v>0</v>
      </c>
    </row>
    <row r="34" spans="20:46" ht="18.75" customHeight="1">
      <c r="T34" s="1241"/>
      <c r="U34" s="59" t="s">
        <v>32</v>
      </c>
      <c r="V34" s="59"/>
      <c r="W34" s="59"/>
      <c r="X34" s="59">
        <v>5</v>
      </c>
      <c r="Y34" s="59"/>
      <c r="Z34" s="59"/>
      <c r="AA34" s="59">
        <v>1</v>
      </c>
      <c r="AB34" s="59"/>
      <c r="AC34" s="59"/>
      <c r="AD34" s="59"/>
      <c r="AE34" s="59"/>
      <c r="AF34" s="54">
        <f t="shared" si="36"/>
        <v>6</v>
      </c>
      <c r="AH34" s="1239"/>
      <c r="AI34" s="61" t="s">
        <v>36</v>
      </c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2">
        <f t="shared" si="37"/>
        <v>0</v>
      </c>
    </row>
    <row r="35" spans="20:46" ht="18.75" customHeight="1">
      <c r="T35" s="1217"/>
      <c r="U35" s="123" t="s">
        <v>186</v>
      </c>
      <c r="V35" s="124">
        <f t="shared" ref="V35:AE35" si="40">SUM(V29:V34)</f>
        <v>1</v>
      </c>
      <c r="W35" s="124">
        <f t="shared" si="40"/>
        <v>4</v>
      </c>
      <c r="X35" s="124">
        <f t="shared" si="40"/>
        <v>12</v>
      </c>
      <c r="Y35" s="124">
        <f t="shared" si="40"/>
        <v>0</v>
      </c>
      <c r="Z35" s="124">
        <f t="shared" si="40"/>
        <v>1</v>
      </c>
      <c r="AA35" s="124">
        <f t="shared" si="40"/>
        <v>2</v>
      </c>
      <c r="AB35" s="124">
        <f t="shared" si="40"/>
        <v>2</v>
      </c>
      <c r="AC35" s="124">
        <f t="shared" si="40"/>
        <v>0</v>
      </c>
      <c r="AD35" s="124">
        <f t="shared" si="40"/>
        <v>1</v>
      </c>
      <c r="AE35" s="124">
        <f t="shared" si="40"/>
        <v>2</v>
      </c>
      <c r="AF35" s="125">
        <f t="shared" si="36"/>
        <v>25</v>
      </c>
      <c r="AG35" s="415" t="s">
        <v>331</v>
      </c>
      <c r="AH35" s="1211"/>
      <c r="AI35" s="63" t="s">
        <v>186</v>
      </c>
      <c r="AJ35" s="64">
        <f t="shared" ref="AJ35:AS35" si="41">SUM(AJ29:AJ34)</f>
        <v>0</v>
      </c>
      <c r="AK35" s="64">
        <f t="shared" si="41"/>
        <v>0</v>
      </c>
      <c r="AL35" s="64">
        <f t="shared" si="41"/>
        <v>0</v>
      </c>
      <c r="AM35" s="64">
        <f t="shared" si="41"/>
        <v>0</v>
      </c>
      <c r="AN35" s="64">
        <f t="shared" si="41"/>
        <v>0</v>
      </c>
      <c r="AO35" s="64">
        <f t="shared" si="41"/>
        <v>0</v>
      </c>
      <c r="AP35" s="64">
        <f t="shared" si="41"/>
        <v>0</v>
      </c>
      <c r="AQ35" s="64">
        <f t="shared" si="41"/>
        <v>0</v>
      </c>
      <c r="AR35" s="64">
        <f t="shared" si="41"/>
        <v>0</v>
      </c>
      <c r="AS35" s="64">
        <f t="shared" si="41"/>
        <v>0</v>
      </c>
      <c r="AT35" s="65">
        <f t="shared" si="37"/>
        <v>0</v>
      </c>
    </row>
    <row r="36" spans="20:46" ht="18.75" customHeight="1">
      <c r="T36" s="45" t="s">
        <v>317</v>
      </c>
      <c r="U36" s="43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H36" s="69" t="s">
        <v>317</v>
      </c>
      <c r="AI36" s="70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</row>
    <row r="37" spans="20:46" ht="18.75" customHeight="1">
      <c r="T37" s="47" t="s">
        <v>54</v>
      </c>
      <c r="U37" s="48"/>
      <c r="V37" s="49" t="s">
        <v>158</v>
      </c>
      <c r="W37" s="49" t="s">
        <v>159</v>
      </c>
      <c r="X37" s="49" t="s">
        <v>160</v>
      </c>
      <c r="Y37" s="49" t="s">
        <v>161</v>
      </c>
      <c r="Z37" s="49" t="s">
        <v>162</v>
      </c>
      <c r="AA37" s="49" t="s">
        <v>189</v>
      </c>
      <c r="AB37" s="49" t="s">
        <v>190</v>
      </c>
      <c r="AC37" s="49" t="s">
        <v>191</v>
      </c>
      <c r="AD37" s="49" t="s">
        <v>192</v>
      </c>
      <c r="AE37" s="49" t="s">
        <v>193</v>
      </c>
      <c r="AF37" s="50" t="s">
        <v>4</v>
      </c>
      <c r="AH37" s="72" t="s">
        <v>54</v>
      </c>
      <c r="AI37" s="73"/>
      <c r="AJ37" s="74" t="s">
        <v>226</v>
      </c>
      <c r="AK37" s="74" t="s">
        <v>241</v>
      </c>
      <c r="AL37" s="74" t="s">
        <v>218</v>
      </c>
      <c r="AM37" s="74" t="s">
        <v>171</v>
      </c>
      <c r="AN37" s="74" t="s">
        <v>244</v>
      </c>
      <c r="AO37" s="74" t="s">
        <v>163</v>
      </c>
      <c r="AP37" s="74" t="s">
        <v>232</v>
      </c>
      <c r="AQ37" s="74" t="s">
        <v>247</v>
      </c>
      <c r="AR37" s="74" t="s">
        <v>166</v>
      </c>
      <c r="AS37" s="74" t="s">
        <v>193</v>
      </c>
      <c r="AT37" s="75" t="s">
        <v>4</v>
      </c>
    </row>
    <row r="38" spans="20:46" ht="18.75" customHeight="1">
      <c r="T38" s="1222" t="s">
        <v>236</v>
      </c>
      <c r="U38" s="51" t="s">
        <v>195</v>
      </c>
      <c r="V38" s="51">
        <v>1</v>
      </c>
      <c r="W38" s="51"/>
      <c r="X38" s="51"/>
      <c r="Y38" s="51"/>
      <c r="Z38" s="51"/>
      <c r="AA38" s="51"/>
      <c r="AB38" s="51"/>
      <c r="AC38" s="51"/>
      <c r="AD38" s="51"/>
      <c r="AE38" s="51"/>
      <c r="AF38" s="52">
        <f>SUM(V38:AE38)</f>
        <v>1</v>
      </c>
      <c r="AH38" s="1218" t="s">
        <v>236</v>
      </c>
      <c r="AI38" s="76" t="s">
        <v>238</v>
      </c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7">
        <f>SUM(AJ38:AS38)</f>
        <v>0</v>
      </c>
    </row>
    <row r="39" spans="20:46" ht="18.75" customHeight="1">
      <c r="T39" s="1223"/>
      <c r="U39" s="53" t="s">
        <v>28</v>
      </c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>
        <f t="shared" ref="AF39:AF51" si="42">SUM(V39:AE39)</f>
        <v>0</v>
      </c>
      <c r="AH39" s="1219"/>
      <c r="AI39" s="61" t="s">
        <v>176</v>
      </c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2">
        <f t="shared" ref="AT39:AT51" si="43">SUM(AJ39:AS39)</f>
        <v>0</v>
      </c>
    </row>
    <row r="40" spans="20:46" ht="18.75" customHeight="1">
      <c r="T40" s="1223"/>
      <c r="U40" s="53" t="s">
        <v>29</v>
      </c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>
        <f t="shared" si="42"/>
        <v>0</v>
      </c>
      <c r="AH40" s="1219"/>
      <c r="AI40" s="61" t="s">
        <v>33</v>
      </c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2">
        <f t="shared" si="43"/>
        <v>0</v>
      </c>
    </row>
    <row r="41" spans="20:46" ht="18.75" customHeight="1">
      <c r="T41" s="1223"/>
      <c r="U41" s="53" t="s">
        <v>30</v>
      </c>
      <c r="V41" s="53"/>
      <c r="W41" s="53"/>
      <c r="X41" s="53"/>
      <c r="Y41" s="53">
        <v>3</v>
      </c>
      <c r="Z41" s="53"/>
      <c r="AA41" s="53"/>
      <c r="AB41" s="53"/>
      <c r="AC41" s="53"/>
      <c r="AD41" s="53"/>
      <c r="AE41" s="53"/>
      <c r="AF41" s="54">
        <f t="shared" si="42"/>
        <v>3</v>
      </c>
      <c r="AH41" s="1219"/>
      <c r="AI41" s="61" t="s">
        <v>34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2">
        <f t="shared" si="43"/>
        <v>0</v>
      </c>
    </row>
    <row r="42" spans="20:46" ht="18.75" customHeight="1">
      <c r="T42" s="1223"/>
      <c r="U42" s="53" t="s">
        <v>31</v>
      </c>
      <c r="V42" s="53"/>
      <c r="W42" s="53"/>
      <c r="X42" s="53"/>
      <c r="Y42" s="53">
        <v>1</v>
      </c>
      <c r="Z42" s="53"/>
      <c r="AA42" s="53"/>
      <c r="AB42" s="53"/>
      <c r="AC42" s="53"/>
      <c r="AD42" s="53"/>
      <c r="AE42" s="53"/>
      <c r="AF42" s="54">
        <f t="shared" si="42"/>
        <v>1</v>
      </c>
      <c r="AH42" s="1219"/>
      <c r="AI42" s="61" t="s">
        <v>35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2">
        <f t="shared" si="43"/>
        <v>0</v>
      </c>
    </row>
    <row r="43" spans="20:46" ht="18.75" customHeight="1">
      <c r="T43" s="1223"/>
      <c r="U43" s="53" t="s">
        <v>32</v>
      </c>
      <c r="V43" s="53"/>
      <c r="W43" s="53"/>
      <c r="X43" s="53"/>
      <c r="Y43" s="53">
        <v>0</v>
      </c>
      <c r="Z43" s="53"/>
      <c r="AA43" s="53"/>
      <c r="AB43" s="53"/>
      <c r="AC43" s="53"/>
      <c r="AD43" s="53"/>
      <c r="AE43" s="53"/>
      <c r="AF43" s="54">
        <f t="shared" si="42"/>
        <v>0</v>
      </c>
      <c r="AH43" s="1219"/>
      <c r="AI43" s="61" t="s">
        <v>36</v>
      </c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2">
        <f t="shared" si="43"/>
        <v>0</v>
      </c>
    </row>
    <row r="44" spans="20:46" ht="18.75" customHeight="1">
      <c r="T44" s="1214"/>
      <c r="U44" s="55" t="s">
        <v>142</v>
      </c>
      <c r="V44" s="56">
        <f>SUM(V38:V43)</f>
        <v>1</v>
      </c>
      <c r="W44" s="56">
        <f t="shared" ref="W44:AE44" si="44">SUM(W38:W43)</f>
        <v>0</v>
      </c>
      <c r="X44" s="56">
        <f t="shared" si="44"/>
        <v>0</v>
      </c>
      <c r="Y44" s="56">
        <f t="shared" si="44"/>
        <v>4</v>
      </c>
      <c r="Z44" s="56">
        <f t="shared" si="44"/>
        <v>0</v>
      </c>
      <c r="AA44" s="56">
        <f t="shared" si="44"/>
        <v>0</v>
      </c>
      <c r="AB44" s="56">
        <f t="shared" si="44"/>
        <v>0</v>
      </c>
      <c r="AC44" s="56">
        <f t="shared" si="44"/>
        <v>0</v>
      </c>
      <c r="AD44" s="56">
        <f t="shared" si="44"/>
        <v>0</v>
      </c>
      <c r="AE44" s="56">
        <f t="shared" si="44"/>
        <v>0</v>
      </c>
      <c r="AF44" s="57">
        <f>SUM(V44:AE44)</f>
        <v>5</v>
      </c>
      <c r="AH44" s="1208"/>
      <c r="AI44" s="78" t="s">
        <v>142</v>
      </c>
      <c r="AJ44" s="79">
        <f>SUM(AJ38:AJ43)</f>
        <v>0</v>
      </c>
      <c r="AK44" s="79">
        <f t="shared" ref="AK44:AS44" si="45">SUM(AK38:AK43)</f>
        <v>0</v>
      </c>
      <c r="AL44" s="79">
        <f t="shared" si="45"/>
        <v>0</v>
      </c>
      <c r="AM44" s="79">
        <f t="shared" si="45"/>
        <v>0</v>
      </c>
      <c r="AN44" s="79">
        <f t="shared" si="45"/>
        <v>0</v>
      </c>
      <c r="AO44" s="79">
        <f t="shared" si="45"/>
        <v>0</v>
      </c>
      <c r="AP44" s="79">
        <f t="shared" si="45"/>
        <v>0</v>
      </c>
      <c r="AQ44" s="79">
        <f t="shared" si="45"/>
        <v>0</v>
      </c>
      <c r="AR44" s="79">
        <f t="shared" si="45"/>
        <v>0</v>
      </c>
      <c r="AS44" s="79">
        <f t="shared" si="45"/>
        <v>0</v>
      </c>
      <c r="AT44" s="80">
        <f t="shared" si="43"/>
        <v>0</v>
      </c>
    </row>
    <row r="45" spans="20:46" ht="18.75" customHeight="1">
      <c r="T45" s="1240" t="s">
        <v>132</v>
      </c>
      <c r="U45" s="58" t="s">
        <v>195</v>
      </c>
      <c r="V45" s="51"/>
      <c r="W45" s="51"/>
      <c r="X45" s="51"/>
      <c r="Y45" s="51"/>
      <c r="Z45" s="51">
        <v>1</v>
      </c>
      <c r="AA45" s="51"/>
      <c r="AB45" s="51"/>
      <c r="AC45" s="51"/>
      <c r="AD45" s="51"/>
      <c r="AE45" s="51"/>
      <c r="AF45" s="52">
        <f>SUM(V45:AE45)</f>
        <v>1</v>
      </c>
      <c r="AH45" s="1238" t="s">
        <v>132</v>
      </c>
      <c r="AI45" s="76" t="s">
        <v>196</v>
      </c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77">
        <f t="shared" si="43"/>
        <v>0</v>
      </c>
    </row>
    <row r="46" spans="20:46" ht="18.75" customHeight="1">
      <c r="T46" s="1241"/>
      <c r="U46" s="59" t="s">
        <v>28</v>
      </c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4">
        <f>SUM(V46:AE46)</f>
        <v>0</v>
      </c>
      <c r="AH46" s="1239"/>
      <c r="AI46" s="61" t="s">
        <v>176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2">
        <f t="shared" si="43"/>
        <v>0</v>
      </c>
    </row>
    <row r="47" spans="20:46" ht="18.75" customHeight="1">
      <c r="T47" s="1241"/>
      <c r="U47" s="59" t="s">
        <v>29</v>
      </c>
      <c r="V47" s="53"/>
      <c r="W47" s="53"/>
      <c r="X47" s="53"/>
      <c r="Y47" s="53"/>
      <c r="Z47" s="53"/>
      <c r="AA47" s="53"/>
      <c r="AB47" s="53"/>
      <c r="AC47" s="53"/>
      <c r="AD47" s="53"/>
      <c r="AE47" s="53">
        <v>1</v>
      </c>
      <c r="AF47" s="54">
        <f>SUM(V47:AE47)</f>
        <v>1</v>
      </c>
      <c r="AH47" s="1239"/>
      <c r="AI47" s="61" t="s">
        <v>33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2">
        <f t="shared" si="43"/>
        <v>0</v>
      </c>
    </row>
    <row r="48" spans="20:46" ht="18.75" customHeight="1">
      <c r="T48" s="1241"/>
      <c r="U48" s="59" t="s">
        <v>30</v>
      </c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4">
        <f>SUM(V48:AE48)</f>
        <v>0</v>
      </c>
      <c r="AH48" s="1239"/>
      <c r="AI48" s="61" t="s">
        <v>34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2">
        <f t="shared" si="43"/>
        <v>0</v>
      </c>
    </row>
    <row r="49" spans="20:46" ht="18.75" customHeight="1">
      <c r="T49" s="1241"/>
      <c r="U49" s="59" t="s">
        <v>31</v>
      </c>
      <c r="V49" s="53"/>
      <c r="W49" s="53"/>
      <c r="X49" s="53">
        <v>1</v>
      </c>
      <c r="Y49" s="53"/>
      <c r="Z49" s="53">
        <v>1</v>
      </c>
      <c r="AA49" s="53"/>
      <c r="AB49" s="53"/>
      <c r="AC49" s="53"/>
      <c r="AD49" s="53"/>
      <c r="AE49" s="53"/>
      <c r="AF49" s="54">
        <f t="shared" si="42"/>
        <v>2</v>
      </c>
      <c r="AH49" s="1239"/>
      <c r="AI49" s="61" t="s">
        <v>35</v>
      </c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2">
        <f t="shared" si="43"/>
        <v>0</v>
      </c>
    </row>
    <row r="50" spans="20:46" ht="18.75" customHeight="1">
      <c r="T50" s="1241"/>
      <c r="U50" s="59" t="s">
        <v>32</v>
      </c>
      <c r="V50" s="53">
        <v>1</v>
      </c>
      <c r="W50" s="53"/>
      <c r="X50" s="53">
        <v>0</v>
      </c>
      <c r="Y50" s="53"/>
      <c r="Z50" s="53"/>
      <c r="AA50" s="53">
        <v>1</v>
      </c>
      <c r="AB50" s="53"/>
      <c r="AC50" s="53"/>
      <c r="AD50" s="53"/>
      <c r="AE50" s="53"/>
      <c r="AF50" s="54">
        <f t="shared" si="42"/>
        <v>2</v>
      </c>
      <c r="AH50" s="1239"/>
      <c r="AI50" s="61" t="s">
        <v>36</v>
      </c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2">
        <f t="shared" si="43"/>
        <v>0</v>
      </c>
    </row>
    <row r="51" spans="20:46" ht="18.75" customHeight="1">
      <c r="T51" s="1217"/>
      <c r="U51" s="123" t="s">
        <v>142</v>
      </c>
      <c r="V51" s="124">
        <f>SUM(V45:V50)</f>
        <v>1</v>
      </c>
      <c r="W51" s="124">
        <f t="shared" ref="W51:AE51" si="46">SUM(W45:W50)</f>
        <v>0</v>
      </c>
      <c r="X51" s="124">
        <f t="shared" si="46"/>
        <v>1</v>
      </c>
      <c r="Y51" s="124">
        <f t="shared" si="46"/>
        <v>0</v>
      </c>
      <c r="Z51" s="124">
        <f t="shared" si="46"/>
        <v>2</v>
      </c>
      <c r="AA51" s="124">
        <f t="shared" si="46"/>
        <v>1</v>
      </c>
      <c r="AB51" s="124">
        <f t="shared" si="46"/>
        <v>0</v>
      </c>
      <c r="AC51" s="124">
        <f t="shared" si="46"/>
        <v>0</v>
      </c>
      <c r="AD51" s="124">
        <f t="shared" si="46"/>
        <v>0</v>
      </c>
      <c r="AE51" s="124">
        <f t="shared" si="46"/>
        <v>1</v>
      </c>
      <c r="AF51" s="125">
        <f t="shared" si="42"/>
        <v>6</v>
      </c>
      <c r="AH51" s="1211"/>
      <c r="AI51" s="63" t="s">
        <v>142</v>
      </c>
      <c r="AJ51" s="64">
        <f>SUM(AJ45:AJ50)</f>
        <v>0</v>
      </c>
      <c r="AK51" s="64">
        <f t="shared" ref="AK51:AS51" si="47">SUM(AK45:AK50)</f>
        <v>0</v>
      </c>
      <c r="AL51" s="64">
        <f t="shared" si="47"/>
        <v>0</v>
      </c>
      <c r="AM51" s="64">
        <f t="shared" si="47"/>
        <v>0</v>
      </c>
      <c r="AN51" s="64">
        <f t="shared" si="47"/>
        <v>0</v>
      </c>
      <c r="AO51" s="64">
        <f t="shared" si="47"/>
        <v>0</v>
      </c>
      <c r="AP51" s="64">
        <f t="shared" si="47"/>
        <v>0</v>
      </c>
      <c r="AQ51" s="64">
        <f t="shared" si="47"/>
        <v>0</v>
      </c>
      <c r="AR51" s="64">
        <f t="shared" si="47"/>
        <v>0</v>
      </c>
      <c r="AS51" s="64">
        <f t="shared" si="47"/>
        <v>0</v>
      </c>
      <c r="AT51" s="65">
        <f t="shared" si="43"/>
        <v>0</v>
      </c>
    </row>
    <row r="52" spans="20:46" ht="18.75" customHeight="1">
      <c r="T52" s="126"/>
      <c r="U52" s="126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H52" s="66"/>
      <c r="AI52" s="66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20:46" ht="18.75" customHeight="1">
      <c r="T53" s="126"/>
      <c r="U53" s="126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H53" s="66"/>
      <c r="AI53" s="66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20:46" ht="18.75" customHeight="1">
      <c r="T54" s="45" t="s">
        <v>335</v>
      </c>
      <c r="U54" s="43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H54" s="45" t="s">
        <v>335</v>
      </c>
      <c r="AI54" s="70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</row>
    <row r="55" spans="20:46" ht="18.75" customHeight="1">
      <c r="T55" s="47" t="s">
        <v>54</v>
      </c>
      <c r="U55" s="48"/>
      <c r="V55" s="49" t="s">
        <v>158</v>
      </c>
      <c r="W55" s="49" t="s">
        <v>159</v>
      </c>
      <c r="X55" s="49" t="s">
        <v>160</v>
      </c>
      <c r="Y55" s="49" t="s">
        <v>161</v>
      </c>
      <c r="Z55" s="49" t="s">
        <v>188</v>
      </c>
      <c r="AA55" s="49" t="s">
        <v>189</v>
      </c>
      <c r="AB55" s="49" t="s">
        <v>190</v>
      </c>
      <c r="AC55" s="49" t="s">
        <v>191</v>
      </c>
      <c r="AD55" s="49" t="s">
        <v>192</v>
      </c>
      <c r="AE55" s="49" t="s">
        <v>193</v>
      </c>
      <c r="AF55" s="50" t="s">
        <v>4</v>
      </c>
      <c r="AH55" s="72" t="s">
        <v>54</v>
      </c>
      <c r="AI55" s="73"/>
      <c r="AJ55" s="74" t="s">
        <v>240</v>
      </c>
      <c r="AK55" s="74" t="s">
        <v>241</v>
      </c>
      <c r="AL55" s="74" t="s">
        <v>242</v>
      </c>
      <c r="AM55" s="74" t="s">
        <v>243</v>
      </c>
      <c r="AN55" s="74" t="s">
        <v>244</v>
      </c>
      <c r="AO55" s="74" t="s">
        <v>245</v>
      </c>
      <c r="AP55" s="74" t="s">
        <v>246</v>
      </c>
      <c r="AQ55" s="74" t="s">
        <v>247</v>
      </c>
      <c r="AR55" s="74" t="s">
        <v>248</v>
      </c>
      <c r="AS55" s="74" t="s">
        <v>249</v>
      </c>
      <c r="AT55" s="75" t="s">
        <v>4</v>
      </c>
    </row>
    <row r="56" spans="20:46" ht="18.75" customHeight="1">
      <c r="T56" s="1222" t="s">
        <v>236</v>
      </c>
      <c r="U56" s="51" t="s">
        <v>237</v>
      </c>
      <c r="V56" s="58">
        <v>1</v>
      </c>
      <c r="W56" s="58"/>
      <c r="X56" s="58"/>
      <c r="Y56" s="58">
        <v>1</v>
      </c>
      <c r="Z56" s="58"/>
      <c r="AA56" s="58">
        <v>1</v>
      </c>
      <c r="AB56" s="58"/>
      <c r="AC56" s="58"/>
      <c r="AD56" s="58"/>
      <c r="AE56" s="58"/>
      <c r="AF56" s="52">
        <f>SUM(V56:AE56)</f>
        <v>3</v>
      </c>
      <c r="AH56" s="1218" t="s">
        <v>236</v>
      </c>
      <c r="AI56" s="76" t="s">
        <v>238</v>
      </c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7">
        <f>SUM(AJ56:AS56)</f>
        <v>0</v>
      </c>
    </row>
    <row r="57" spans="20:46" ht="18.75" customHeight="1">
      <c r="T57" s="1223"/>
      <c r="U57" s="53" t="s">
        <v>28</v>
      </c>
      <c r="V57" s="59"/>
      <c r="W57" s="59">
        <v>1</v>
      </c>
      <c r="X57" s="59"/>
      <c r="Y57" s="59"/>
      <c r="Z57" s="59"/>
      <c r="AA57" s="59"/>
      <c r="AB57" s="59"/>
      <c r="AC57" s="59"/>
      <c r="AD57" s="59"/>
      <c r="AE57" s="59">
        <v>1</v>
      </c>
      <c r="AF57" s="54">
        <f t="shared" ref="AF57:AF69" si="48">SUM(V57:AE57)</f>
        <v>2</v>
      </c>
      <c r="AH57" s="1219"/>
      <c r="AI57" s="61" t="s">
        <v>239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2">
        <f t="shared" ref="AT57:AT69" si="49">SUM(AJ57:AS57)</f>
        <v>0</v>
      </c>
    </row>
    <row r="58" spans="20:46" ht="18.75" customHeight="1">
      <c r="T58" s="1223"/>
      <c r="U58" s="53" t="s">
        <v>29</v>
      </c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4">
        <f t="shared" si="48"/>
        <v>0</v>
      </c>
      <c r="AH58" s="1219"/>
      <c r="AI58" s="61" t="s">
        <v>33</v>
      </c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2">
        <f t="shared" si="49"/>
        <v>0</v>
      </c>
    </row>
    <row r="59" spans="20:46" ht="18.75" customHeight="1">
      <c r="T59" s="1223"/>
      <c r="U59" s="53" t="s">
        <v>30</v>
      </c>
      <c r="V59" s="59">
        <v>2</v>
      </c>
      <c r="W59" s="59"/>
      <c r="X59" s="59"/>
      <c r="Y59" s="59"/>
      <c r="Z59" s="59"/>
      <c r="AA59" s="59"/>
      <c r="AB59" s="59"/>
      <c r="AC59" s="59"/>
      <c r="AD59" s="59"/>
      <c r="AE59" s="59">
        <v>1</v>
      </c>
      <c r="AF59" s="54">
        <f t="shared" si="48"/>
        <v>3</v>
      </c>
      <c r="AH59" s="1219"/>
      <c r="AI59" s="61" t="s">
        <v>34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2">
        <f t="shared" si="49"/>
        <v>0</v>
      </c>
    </row>
    <row r="60" spans="20:46" ht="18.75" customHeight="1">
      <c r="T60" s="1223"/>
      <c r="U60" s="53" t="s">
        <v>31</v>
      </c>
      <c r="V60" s="59"/>
      <c r="W60" s="59">
        <v>1</v>
      </c>
      <c r="X60" s="59"/>
      <c r="Y60" s="59">
        <v>1</v>
      </c>
      <c r="Z60" s="59">
        <v>2</v>
      </c>
      <c r="AA60" s="59"/>
      <c r="AB60" s="59"/>
      <c r="AC60" s="59"/>
      <c r="AD60" s="59"/>
      <c r="AE60" s="59"/>
      <c r="AF60" s="54">
        <f t="shared" si="48"/>
        <v>4</v>
      </c>
      <c r="AH60" s="1219"/>
      <c r="AI60" s="61" t="s">
        <v>35</v>
      </c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2">
        <f t="shared" si="49"/>
        <v>0</v>
      </c>
    </row>
    <row r="61" spans="20:46" ht="18.75" customHeight="1">
      <c r="T61" s="1223"/>
      <c r="U61" s="53" t="s">
        <v>32</v>
      </c>
      <c r="V61" s="59"/>
      <c r="W61" s="59"/>
      <c r="X61" s="59"/>
      <c r="Y61" s="59"/>
      <c r="Z61" s="59">
        <v>1</v>
      </c>
      <c r="AA61" s="59"/>
      <c r="AB61" s="59"/>
      <c r="AC61" s="59"/>
      <c r="AD61" s="59"/>
      <c r="AE61" s="59"/>
      <c r="AF61" s="54">
        <f t="shared" si="48"/>
        <v>1</v>
      </c>
      <c r="AH61" s="1219"/>
      <c r="AI61" s="61" t="s">
        <v>36</v>
      </c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2">
        <f t="shared" si="49"/>
        <v>0</v>
      </c>
    </row>
    <row r="62" spans="20:46" ht="18.75" customHeight="1">
      <c r="T62" s="1214"/>
      <c r="U62" s="55" t="s">
        <v>186</v>
      </c>
      <c r="V62" s="56">
        <f>SUM(V56:V61)</f>
        <v>3</v>
      </c>
      <c r="W62" s="56">
        <f t="shared" ref="W62:AE62" si="50">SUM(W56:W61)</f>
        <v>2</v>
      </c>
      <c r="X62" s="56">
        <f t="shared" si="50"/>
        <v>0</v>
      </c>
      <c r="Y62" s="56">
        <f t="shared" si="50"/>
        <v>2</v>
      </c>
      <c r="Z62" s="56">
        <f t="shared" si="50"/>
        <v>3</v>
      </c>
      <c r="AA62" s="56">
        <f t="shared" si="50"/>
        <v>1</v>
      </c>
      <c r="AB62" s="56">
        <f t="shared" si="50"/>
        <v>0</v>
      </c>
      <c r="AC62" s="56">
        <f t="shared" si="50"/>
        <v>0</v>
      </c>
      <c r="AD62" s="56">
        <f t="shared" si="50"/>
        <v>0</v>
      </c>
      <c r="AE62" s="56">
        <f t="shared" si="50"/>
        <v>2</v>
      </c>
      <c r="AF62" s="57">
        <f t="shared" si="48"/>
        <v>13</v>
      </c>
      <c r="AH62" s="1208"/>
      <c r="AI62" s="78" t="s">
        <v>186</v>
      </c>
      <c r="AJ62" s="79">
        <f>SUM(AJ56:AJ61)</f>
        <v>0</v>
      </c>
      <c r="AK62" s="79">
        <f t="shared" ref="AK62:AS62" si="51">SUM(AK56:AK61)</f>
        <v>0</v>
      </c>
      <c r="AL62" s="79">
        <f t="shared" si="51"/>
        <v>0</v>
      </c>
      <c r="AM62" s="79">
        <f t="shared" si="51"/>
        <v>0</v>
      </c>
      <c r="AN62" s="79">
        <f t="shared" si="51"/>
        <v>0</v>
      </c>
      <c r="AO62" s="79">
        <f t="shared" si="51"/>
        <v>0</v>
      </c>
      <c r="AP62" s="79">
        <f t="shared" si="51"/>
        <v>0</v>
      </c>
      <c r="AQ62" s="79">
        <f t="shared" si="51"/>
        <v>0</v>
      </c>
      <c r="AR62" s="79">
        <f t="shared" si="51"/>
        <v>0</v>
      </c>
      <c r="AS62" s="79">
        <f t="shared" si="51"/>
        <v>0</v>
      </c>
      <c r="AT62" s="80">
        <f t="shared" si="49"/>
        <v>0</v>
      </c>
    </row>
    <row r="63" spans="20:46" ht="18.75" customHeight="1">
      <c r="T63" s="1240" t="s">
        <v>198</v>
      </c>
      <c r="U63" s="58" t="s">
        <v>195</v>
      </c>
      <c r="V63" s="58">
        <v>1</v>
      </c>
      <c r="W63" s="58"/>
      <c r="X63" s="58">
        <v>2</v>
      </c>
      <c r="Y63" s="58"/>
      <c r="Z63" s="58">
        <v>3</v>
      </c>
      <c r="AA63" s="58">
        <v>1</v>
      </c>
      <c r="AB63" s="58"/>
      <c r="AC63" s="58"/>
      <c r="AD63" s="58"/>
      <c r="AE63" s="58"/>
      <c r="AF63" s="52">
        <f t="shared" si="48"/>
        <v>7</v>
      </c>
      <c r="AH63" s="1238" t="s">
        <v>198</v>
      </c>
      <c r="AI63" s="76" t="s">
        <v>196</v>
      </c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77">
        <f t="shared" si="49"/>
        <v>0</v>
      </c>
    </row>
    <row r="64" spans="20:46" ht="18.75" customHeight="1">
      <c r="T64" s="1241"/>
      <c r="U64" s="59" t="s">
        <v>28</v>
      </c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4">
        <f t="shared" si="48"/>
        <v>0</v>
      </c>
      <c r="AH64" s="1239"/>
      <c r="AI64" s="61" t="s">
        <v>197</v>
      </c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2">
        <f t="shared" si="49"/>
        <v>0</v>
      </c>
    </row>
    <row r="65" spans="20:46" ht="18.75" customHeight="1">
      <c r="T65" s="1241"/>
      <c r="U65" s="59" t="s">
        <v>29</v>
      </c>
      <c r="V65" s="59">
        <v>1</v>
      </c>
      <c r="W65" s="59">
        <v>1</v>
      </c>
      <c r="X65" s="59"/>
      <c r="Y65" s="59"/>
      <c r="Z65" s="59"/>
      <c r="AA65" s="59"/>
      <c r="AB65" s="59"/>
      <c r="AC65" s="59"/>
      <c r="AD65" s="59"/>
      <c r="AE65" s="59"/>
      <c r="AF65" s="54">
        <f t="shared" si="48"/>
        <v>2</v>
      </c>
      <c r="AH65" s="1239"/>
      <c r="AI65" s="61" t="s">
        <v>33</v>
      </c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2">
        <f t="shared" si="49"/>
        <v>0</v>
      </c>
    </row>
    <row r="66" spans="20:46" ht="18.75" customHeight="1">
      <c r="T66" s="1241"/>
      <c r="U66" s="59" t="s">
        <v>30</v>
      </c>
      <c r="V66" s="59">
        <v>1</v>
      </c>
      <c r="W66" s="59"/>
      <c r="X66" s="59"/>
      <c r="Y66" s="59"/>
      <c r="Z66" s="59">
        <v>1</v>
      </c>
      <c r="AA66" s="59"/>
      <c r="AB66" s="59"/>
      <c r="AC66" s="59"/>
      <c r="AD66" s="59">
        <v>1</v>
      </c>
      <c r="AE66" s="59"/>
      <c r="AF66" s="54">
        <f t="shared" si="48"/>
        <v>3</v>
      </c>
      <c r="AH66" s="1239"/>
      <c r="AI66" s="61" t="s">
        <v>34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2">
        <f t="shared" si="49"/>
        <v>0</v>
      </c>
    </row>
    <row r="67" spans="20:46" ht="18.75" customHeight="1">
      <c r="T67" s="1241"/>
      <c r="U67" s="59" t="s">
        <v>31</v>
      </c>
      <c r="V67" s="59">
        <v>1</v>
      </c>
      <c r="W67" s="59"/>
      <c r="X67" s="59">
        <v>1</v>
      </c>
      <c r="Y67" s="59"/>
      <c r="Z67" s="59"/>
      <c r="AA67" s="59"/>
      <c r="AB67" s="59"/>
      <c r="AC67" s="59"/>
      <c r="AD67" s="59"/>
      <c r="AE67" s="59"/>
      <c r="AF67" s="54">
        <f t="shared" si="48"/>
        <v>2</v>
      </c>
      <c r="AH67" s="1239"/>
      <c r="AI67" s="61" t="s">
        <v>35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2">
        <f t="shared" si="49"/>
        <v>0</v>
      </c>
    </row>
    <row r="68" spans="20:46" ht="18.75" customHeight="1">
      <c r="T68" s="1241"/>
      <c r="U68" s="59" t="s">
        <v>32</v>
      </c>
      <c r="V68" s="59">
        <v>2</v>
      </c>
      <c r="W68" s="59"/>
      <c r="X68" s="59">
        <v>2</v>
      </c>
      <c r="Y68" s="59"/>
      <c r="Z68" s="59"/>
      <c r="AA68" s="59"/>
      <c r="AB68" s="59"/>
      <c r="AC68" s="59"/>
      <c r="AD68" s="59">
        <v>1</v>
      </c>
      <c r="AE68" s="59">
        <v>1</v>
      </c>
      <c r="AF68" s="54">
        <f t="shared" si="48"/>
        <v>6</v>
      </c>
      <c r="AH68" s="1239"/>
      <c r="AI68" s="61" t="s">
        <v>36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2">
        <f t="shared" si="49"/>
        <v>0</v>
      </c>
    </row>
    <row r="69" spans="20:46" ht="18.75" customHeight="1">
      <c r="T69" s="1217"/>
      <c r="U69" s="123" t="s">
        <v>186</v>
      </c>
      <c r="V69" s="124">
        <f>SUM(V63:V68)</f>
        <v>6</v>
      </c>
      <c r="W69" s="124">
        <f t="shared" ref="W69:AE69" si="52">SUM(W63:W68)</f>
        <v>1</v>
      </c>
      <c r="X69" s="124">
        <f t="shared" si="52"/>
        <v>5</v>
      </c>
      <c r="Y69" s="124">
        <f t="shared" si="52"/>
        <v>0</v>
      </c>
      <c r="Z69" s="124">
        <f t="shared" si="52"/>
        <v>4</v>
      </c>
      <c r="AA69" s="124">
        <f t="shared" si="52"/>
        <v>1</v>
      </c>
      <c r="AB69" s="124">
        <f t="shared" si="52"/>
        <v>0</v>
      </c>
      <c r="AC69" s="124">
        <f t="shared" si="52"/>
        <v>0</v>
      </c>
      <c r="AD69" s="124">
        <f t="shared" si="52"/>
        <v>2</v>
      </c>
      <c r="AE69" s="124">
        <f t="shared" si="52"/>
        <v>1</v>
      </c>
      <c r="AF69" s="125">
        <f t="shared" si="48"/>
        <v>20</v>
      </c>
      <c r="AH69" s="1211"/>
      <c r="AI69" s="63" t="s">
        <v>186</v>
      </c>
      <c r="AJ69" s="64">
        <f>SUM(AJ63:AJ68)</f>
        <v>0</v>
      </c>
      <c r="AK69" s="64">
        <f t="shared" ref="AK69:AS69" si="53">SUM(AK63:AK68)</f>
        <v>0</v>
      </c>
      <c r="AL69" s="64">
        <f t="shared" si="53"/>
        <v>0</v>
      </c>
      <c r="AM69" s="64">
        <f t="shared" si="53"/>
        <v>0</v>
      </c>
      <c r="AN69" s="64">
        <f t="shared" si="53"/>
        <v>0</v>
      </c>
      <c r="AO69" s="64">
        <f t="shared" si="53"/>
        <v>0</v>
      </c>
      <c r="AP69" s="64">
        <f t="shared" si="53"/>
        <v>0</v>
      </c>
      <c r="AQ69" s="64">
        <f t="shared" si="53"/>
        <v>0</v>
      </c>
      <c r="AR69" s="64">
        <f t="shared" si="53"/>
        <v>0</v>
      </c>
      <c r="AS69" s="64">
        <f t="shared" si="53"/>
        <v>0</v>
      </c>
      <c r="AT69" s="65">
        <f t="shared" si="49"/>
        <v>0</v>
      </c>
    </row>
    <row r="70" spans="20:46" ht="18.75" customHeight="1">
      <c r="T70" s="126"/>
      <c r="U70" s="126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H70" s="66"/>
      <c r="AI70" s="66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20:46" ht="18.75" customHeight="1">
      <c r="T71" s="45" t="s">
        <v>199</v>
      </c>
      <c r="U71" s="43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H71" s="69" t="s">
        <v>199</v>
      </c>
      <c r="AI71" s="70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</row>
    <row r="72" spans="20:46" ht="18.75" customHeight="1">
      <c r="T72" s="47" t="s">
        <v>54</v>
      </c>
      <c r="U72" s="48"/>
      <c r="V72" s="49" t="s">
        <v>158</v>
      </c>
      <c r="W72" s="49" t="s">
        <v>159</v>
      </c>
      <c r="X72" s="49" t="s">
        <v>160</v>
      </c>
      <c r="Y72" s="49" t="s">
        <v>161</v>
      </c>
      <c r="Z72" s="49" t="s">
        <v>188</v>
      </c>
      <c r="AA72" s="49" t="s">
        <v>189</v>
      </c>
      <c r="AB72" s="49" t="s">
        <v>190</v>
      </c>
      <c r="AC72" s="49" t="s">
        <v>191</v>
      </c>
      <c r="AD72" s="49" t="s">
        <v>192</v>
      </c>
      <c r="AE72" s="49" t="s">
        <v>193</v>
      </c>
      <c r="AF72" s="50" t="s">
        <v>4</v>
      </c>
      <c r="AH72" s="72" t="s">
        <v>54</v>
      </c>
      <c r="AI72" s="73"/>
      <c r="AJ72" s="74" t="s">
        <v>240</v>
      </c>
      <c r="AK72" s="74" t="s">
        <v>241</v>
      </c>
      <c r="AL72" s="74" t="s">
        <v>242</v>
      </c>
      <c r="AM72" s="74" t="s">
        <v>243</v>
      </c>
      <c r="AN72" s="74" t="s">
        <v>244</v>
      </c>
      <c r="AO72" s="74" t="s">
        <v>245</v>
      </c>
      <c r="AP72" s="74" t="s">
        <v>246</v>
      </c>
      <c r="AQ72" s="74" t="s">
        <v>247</v>
      </c>
      <c r="AR72" s="74" t="s">
        <v>248</v>
      </c>
      <c r="AS72" s="74" t="s">
        <v>249</v>
      </c>
      <c r="AT72" s="75" t="s">
        <v>4</v>
      </c>
    </row>
    <row r="73" spans="20:46" ht="18.75" customHeight="1">
      <c r="T73" s="1222" t="s">
        <v>236</v>
      </c>
      <c r="U73" s="51" t="s">
        <v>237</v>
      </c>
      <c r="V73" s="51">
        <v>3</v>
      </c>
      <c r="W73" s="51"/>
      <c r="X73" s="51">
        <v>2</v>
      </c>
      <c r="Y73" s="51">
        <v>1</v>
      </c>
      <c r="Z73" s="51">
        <v>1</v>
      </c>
      <c r="AA73" s="51"/>
      <c r="AB73" s="51"/>
      <c r="AC73" s="51"/>
      <c r="AD73" s="51"/>
      <c r="AE73" s="51">
        <v>3</v>
      </c>
      <c r="AF73" s="52">
        <f>SUM(V73:AE73)</f>
        <v>10</v>
      </c>
      <c r="AH73" s="1218" t="s">
        <v>236</v>
      </c>
      <c r="AI73" s="76" t="s">
        <v>238</v>
      </c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7">
        <f>SUM(AJ73:AS73)</f>
        <v>0</v>
      </c>
    </row>
    <row r="74" spans="20:46" ht="18.75" customHeight="1">
      <c r="T74" s="1223"/>
      <c r="U74" s="53" t="s">
        <v>28</v>
      </c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4">
        <f t="shared" ref="AF74:AF86" si="54">SUM(V74:AE74)</f>
        <v>0</v>
      </c>
      <c r="AH74" s="1219"/>
      <c r="AI74" s="61" t="s">
        <v>239</v>
      </c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2">
        <f t="shared" ref="AT74:AT86" si="55">SUM(AJ74:AS74)</f>
        <v>0</v>
      </c>
    </row>
    <row r="75" spans="20:46" ht="18.75" customHeight="1">
      <c r="T75" s="1223"/>
      <c r="U75" s="53" t="s">
        <v>29</v>
      </c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4">
        <f t="shared" si="54"/>
        <v>0</v>
      </c>
      <c r="AH75" s="1219"/>
      <c r="AI75" s="61" t="s">
        <v>33</v>
      </c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2">
        <f t="shared" si="55"/>
        <v>0</v>
      </c>
    </row>
    <row r="76" spans="20:46" ht="18.75" customHeight="1">
      <c r="T76" s="1223"/>
      <c r="U76" s="53" t="s">
        <v>30</v>
      </c>
      <c r="V76" s="53"/>
      <c r="W76" s="53"/>
      <c r="X76" s="53"/>
      <c r="Y76" s="53"/>
      <c r="Z76" s="53">
        <v>1</v>
      </c>
      <c r="AA76" s="53"/>
      <c r="AB76" s="53"/>
      <c r="AC76" s="53"/>
      <c r="AD76" s="53"/>
      <c r="AE76" s="53"/>
      <c r="AF76" s="54">
        <f t="shared" si="54"/>
        <v>1</v>
      </c>
      <c r="AH76" s="1219"/>
      <c r="AI76" s="61" t="s">
        <v>34</v>
      </c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2">
        <f t="shared" si="55"/>
        <v>0</v>
      </c>
    </row>
    <row r="77" spans="20:46" ht="18.75" customHeight="1">
      <c r="T77" s="1223"/>
      <c r="U77" s="53" t="s">
        <v>31</v>
      </c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4">
        <f t="shared" si="54"/>
        <v>0</v>
      </c>
      <c r="AH77" s="1219"/>
      <c r="AI77" s="61" t="s">
        <v>35</v>
      </c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2">
        <f t="shared" si="55"/>
        <v>0</v>
      </c>
    </row>
    <row r="78" spans="20:46" ht="18.75" customHeight="1">
      <c r="T78" s="1223"/>
      <c r="U78" s="53" t="s">
        <v>32</v>
      </c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4">
        <f t="shared" si="54"/>
        <v>0</v>
      </c>
      <c r="AH78" s="1219"/>
      <c r="AI78" s="61" t="s">
        <v>36</v>
      </c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2">
        <f t="shared" si="55"/>
        <v>0</v>
      </c>
    </row>
    <row r="79" spans="20:46" ht="18.75" customHeight="1">
      <c r="T79" s="1214"/>
      <c r="U79" s="55" t="s">
        <v>186</v>
      </c>
      <c r="V79" s="56">
        <f>SUM(V73:V78)</f>
        <v>3</v>
      </c>
      <c r="W79" s="56">
        <f t="shared" ref="W79:AE79" si="56">SUM(W73:W78)</f>
        <v>0</v>
      </c>
      <c r="X79" s="56">
        <f t="shared" si="56"/>
        <v>2</v>
      </c>
      <c r="Y79" s="56">
        <f t="shared" si="56"/>
        <v>1</v>
      </c>
      <c r="Z79" s="56">
        <f t="shared" si="56"/>
        <v>2</v>
      </c>
      <c r="AA79" s="56">
        <f t="shared" si="56"/>
        <v>0</v>
      </c>
      <c r="AB79" s="56">
        <f t="shared" si="56"/>
        <v>0</v>
      </c>
      <c r="AC79" s="56">
        <f t="shared" si="56"/>
        <v>0</v>
      </c>
      <c r="AD79" s="56">
        <f t="shared" si="56"/>
        <v>0</v>
      </c>
      <c r="AE79" s="56">
        <f t="shared" si="56"/>
        <v>3</v>
      </c>
      <c r="AF79" s="57">
        <f t="shared" si="54"/>
        <v>11</v>
      </c>
      <c r="AH79" s="1208"/>
      <c r="AI79" s="78" t="s">
        <v>186</v>
      </c>
      <c r="AJ79" s="79">
        <f>SUM(AJ73:AJ78)</f>
        <v>0</v>
      </c>
      <c r="AK79" s="79">
        <f t="shared" ref="AK79:AS79" si="57">SUM(AK73:AK78)</f>
        <v>0</v>
      </c>
      <c r="AL79" s="79">
        <f t="shared" si="57"/>
        <v>0</v>
      </c>
      <c r="AM79" s="79">
        <f t="shared" si="57"/>
        <v>0</v>
      </c>
      <c r="AN79" s="79">
        <f t="shared" si="57"/>
        <v>0</v>
      </c>
      <c r="AO79" s="79">
        <f t="shared" si="57"/>
        <v>0</v>
      </c>
      <c r="AP79" s="79">
        <f t="shared" si="57"/>
        <v>0</v>
      </c>
      <c r="AQ79" s="79">
        <f t="shared" si="57"/>
        <v>0</v>
      </c>
      <c r="AR79" s="79">
        <f t="shared" si="57"/>
        <v>0</v>
      </c>
      <c r="AS79" s="79">
        <f t="shared" si="57"/>
        <v>0</v>
      </c>
      <c r="AT79" s="80">
        <f t="shared" si="55"/>
        <v>0</v>
      </c>
    </row>
    <row r="80" spans="20:46" ht="18.75" customHeight="1">
      <c r="T80" s="1240" t="s">
        <v>198</v>
      </c>
      <c r="U80" s="58" t="s">
        <v>195</v>
      </c>
      <c r="V80" s="58">
        <v>2</v>
      </c>
      <c r="W80" s="58"/>
      <c r="X80" s="58">
        <v>2</v>
      </c>
      <c r="Y80" s="58"/>
      <c r="Z80" s="58"/>
      <c r="AA80" s="58">
        <v>1</v>
      </c>
      <c r="AB80" s="58"/>
      <c r="AC80" s="58"/>
      <c r="AD80" s="58">
        <v>1</v>
      </c>
      <c r="AE80" s="58">
        <v>2</v>
      </c>
      <c r="AF80" s="52">
        <f t="shared" si="54"/>
        <v>8</v>
      </c>
      <c r="AH80" s="1238" t="s">
        <v>198</v>
      </c>
      <c r="AI80" s="76" t="s">
        <v>196</v>
      </c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77">
        <f t="shared" si="55"/>
        <v>0</v>
      </c>
    </row>
    <row r="81" spans="20:46" ht="18.75" customHeight="1">
      <c r="T81" s="1241"/>
      <c r="U81" s="59" t="s">
        <v>28</v>
      </c>
      <c r="V81" s="59"/>
      <c r="W81" s="59"/>
      <c r="X81" s="59">
        <v>1</v>
      </c>
      <c r="Y81" s="59"/>
      <c r="Z81" s="59"/>
      <c r="AA81" s="59"/>
      <c r="AB81" s="59"/>
      <c r="AC81" s="59"/>
      <c r="AD81" s="59"/>
      <c r="AE81" s="59">
        <v>1</v>
      </c>
      <c r="AF81" s="54">
        <f t="shared" si="54"/>
        <v>2</v>
      </c>
      <c r="AH81" s="1239"/>
      <c r="AI81" s="61" t="s">
        <v>197</v>
      </c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2">
        <f t="shared" si="55"/>
        <v>0</v>
      </c>
    </row>
    <row r="82" spans="20:46" ht="18.75" customHeight="1">
      <c r="T82" s="1241"/>
      <c r="U82" s="59" t="s">
        <v>29</v>
      </c>
      <c r="V82" s="59"/>
      <c r="W82" s="59"/>
      <c r="X82" s="59"/>
      <c r="Y82" s="59"/>
      <c r="Z82" s="59"/>
      <c r="AA82" s="59"/>
      <c r="AB82" s="59">
        <v>1</v>
      </c>
      <c r="AC82" s="59"/>
      <c r="AD82" s="59"/>
      <c r="AE82" s="59"/>
      <c r="AF82" s="54">
        <f t="shared" si="54"/>
        <v>1</v>
      </c>
      <c r="AH82" s="1239"/>
      <c r="AI82" s="61" t="s">
        <v>33</v>
      </c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2">
        <f t="shared" si="55"/>
        <v>0</v>
      </c>
    </row>
    <row r="83" spans="20:46" ht="18.75" customHeight="1">
      <c r="T83" s="1241"/>
      <c r="U83" s="59" t="s">
        <v>30</v>
      </c>
      <c r="V83" s="59">
        <v>1</v>
      </c>
      <c r="W83" s="59"/>
      <c r="X83" s="59">
        <v>1</v>
      </c>
      <c r="Y83" s="59"/>
      <c r="Z83" s="59"/>
      <c r="AA83" s="59"/>
      <c r="AB83" s="59"/>
      <c r="AC83" s="59"/>
      <c r="AD83" s="59"/>
      <c r="AE83" s="59">
        <v>1</v>
      </c>
      <c r="AF83" s="54">
        <f t="shared" si="54"/>
        <v>3</v>
      </c>
      <c r="AH83" s="1239"/>
      <c r="AI83" s="61" t="s">
        <v>34</v>
      </c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2">
        <f t="shared" si="55"/>
        <v>0</v>
      </c>
    </row>
    <row r="84" spans="20:46" ht="18.75" customHeight="1">
      <c r="T84" s="1241"/>
      <c r="U84" s="59" t="s">
        <v>31</v>
      </c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4">
        <f t="shared" si="54"/>
        <v>0</v>
      </c>
      <c r="AH84" s="1239"/>
      <c r="AI84" s="61" t="s">
        <v>35</v>
      </c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2">
        <f t="shared" si="55"/>
        <v>0</v>
      </c>
    </row>
    <row r="85" spans="20:46" ht="18.75" customHeight="1">
      <c r="T85" s="1241"/>
      <c r="U85" s="59" t="s">
        <v>32</v>
      </c>
      <c r="V85" s="59"/>
      <c r="W85" s="59">
        <v>1</v>
      </c>
      <c r="X85" s="59">
        <v>2</v>
      </c>
      <c r="Y85" s="59"/>
      <c r="Z85" s="59">
        <v>1</v>
      </c>
      <c r="AA85" s="59">
        <v>1</v>
      </c>
      <c r="AB85" s="59"/>
      <c r="AC85" s="59"/>
      <c r="AD85" s="59"/>
      <c r="AE85" s="59">
        <v>1</v>
      </c>
      <c r="AF85" s="54">
        <f t="shared" si="54"/>
        <v>6</v>
      </c>
      <c r="AH85" s="1239"/>
      <c r="AI85" s="61" t="s">
        <v>36</v>
      </c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2">
        <f t="shared" si="55"/>
        <v>0</v>
      </c>
    </row>
    <row r="86" spans="20:46" ht="18.75" customHeight="1">
      <c r="T86" s="1217"/>
      <c r="U86" s="123" t="s">
        <v>186</v>
      </c>
      <c r="V86" s="124">
        <f>SUM(V80:V85)</f>
        <v>3</v>
      </c>
      <c r="W86" s="124">
        <f t="shared" ref="W86:AE86" si="58">SUM(W80:W85)</f>
        <v>1</v>
      </c>
      <c r="X86" s="124">
        <f t="shared" si="58"/>
        <v>6</v>
      </c>
      <c r="Y86" s="124">
        <f t="shared" si="58"/>
        <v>0</v>
      </c>
      <c r="Z86" s="124">
        <f t="shared" si="58"/>
        <v>1</v>
      </c>
      <c r="AA86" s="124">
        <f t="shared" si="58"/>
        <v>2</v>
      </c>
      <c r="AB86" s="124">
        <f t="shared" si="58"/>
        <v>1</v>
      </c>
      <c r="AC86" s="124">
        <f t="shared" si="58"/>
        <v>0</v>
      </c>
      <c r="AD86" s="124">
        <f t="shared" si="58"/>
        <v>1</v>
      </c>
      <c r="AE86" s="124">
        <f t="shared" si="58"/>
        <v>5</v>
      </c>
      <c r="AF86" s="125">
        <f t="shared" si="54"/>
        <v>20</v>
      </c>
      <c r="AH86" s="1211"/>
      <c r="AI86" s="63" t="s">
        <v>186</v>
      </c>
      <c r="AJ86" s="64">
        <f>SUM(AJ80:AJ85)</f>
        <v>0</v>
      </c>
      <c r="AK86" s="64">
        <f t="shared" ref="AK86:AS86" si="59">SUM(AK80:AK85)</f>
        <v>0</v>
      </c>
      <c r="AL86" s="64">
        <f t="shared" si="59"/>
        <v>0</v>
      </c>
      <c r="AM86" s="64">
        <f t="shared" si="59"/>
        <v>0</v>
      </c>
      <c r="AN86" s="64">
        <f t="shared" si="59"/>
        <v>0</v>
      </c>
      <c r="AO86" s="64">
        <f t="shared" si="59"/>
        <v>0</v>
      </c>
      <c r="AP86" s="64">
        <f t="shared" si="59"/>
        <v>0</v>
      </c>
      <c r="AQ86" s="64">
        <f t="shared" si="59"/>
        <v>0</v>
      </c>
      <c r="AR86" s="64">
        <f t="shared" si="59"/>
        <v>0</v>
      </c>
      <c r="AS86" s="64">
        <f t="shared" si="59"/>
        <v>0</v>
      </c>
      <c r="AT86" s="65">
        <f t="shared" si="55"/>
        <v>0</v>
      </c>
    </row>
    <row r="87" spans="20:46" ht="18.75" customHeight="1">
      <c r="T87" s="126"/>
      <c r="U87" s="126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H87" s="66"/>
      <c r="AI87" s="66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20:46" ht="18.75" customHeight="1">
      <c r="T88" s="45" t="s">
        <v>201</v>
      </c>
      <c r="U88" s="43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H88" s="69" t="s">
        <v>201</v>
      </c>
      <c r="AI88" s="70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</row>
    <row r="89" spans="20:46" ht="18.75" customHeight="1">
      <c r="T89" s="47" t="s">
        <v>54</v>
      </c>
      <c r="U89" s="48"/>
      <c r="V89" s="49" t="s">
        <v>158</v>
      </c>
      <c r="W89" s="49" t="s">
        <v>159</v>
      </c>
      <c r="X89" s="49" t="s">
        <v>160</v>
      </c>
      <c r="Y89" s="49" t="s">
        <v>161</v>
      </c>
      <c r="Z89" s="49" t="s">
        <v>188</v>
      </c>
      <c r="AA89" s="49" t="s">
        <v>189</v>
      </c>
      <c r="AB89" s="49" t="s">
        <v>190</v>
      </c>
      <c r="AC89" s="49" t="s">
        <v>191</v>
      </c>
      <c r="AD89" s="49" t="s">
        <v>192</v>
      </c>
      <c r="AE89" s="49" t="s">
        <v>193</v>
      </c>
      <c r="AF89" s="50" t="s">
        <v>4</v>
      </c>
      <c r="AH89" s="72" t="s">
        <v>54</v>
      </c>
      <c r="AI89" s="73"/>
      <c r="AJ89" s="74" t="s">
        <v>240</v>
      </c>
      <c r="AK89" s="74" t="s">
        <v>241</v>
      </c>
      <c r="AL89" s="74" t="s">
        <v>242</v>
      </c>
      <c r="AM89" s="74" t="s">
        <v>243</v>
      </c>
      <c r="AN89" s="74" t="s">
        <v>244</v>
      </c>
      <c r="AO89" s="74" t="s">
        <v>245</v>
      </c>
      <c r="AP89" s="74" t="s">
        <v>246</v>
      </c>
      <c r="AQ89" s="74" t="s">
        <v>247</v>
      </c>
      <c r="AR89" s="74" t="s">
        <v>248</v>
      </c>
      <c r="AS89" s="74" t="s">
        <v>249</v>
      </c>
      <c r="AT89" s="75" t="s">
        <v>4</v>
      </c>
    </row>
    <row r="90" spans="20:46" ht="18.75" customHeight="1">
      <c r="T90" s="1222" t="s">
        <v>236</v>
      </c>
      <c r="U90" s="51" t="s">
        <v>237</v>
      </c>
      <c r="V90" s="51">
        <v>1</v>
      </c>
      <c r="W90" s="51"/>
      <c r="X90" s="51"/>
      <c r="Y90" s="51"/>
      <c r="Z90" s="51"/>
      <c r="AA90" s="51"/>
      <c r="AB90" s="51"/>
      <c r="AC90" s="51"/>
      <c r="AD90" s="51"/>
      <c r="AE90" s="51"/>
      <c r="AF90" s="52">
        <f>SUM(V90:AE90)</f>
        <v>1</v>
      </c>
      <c r="AH90" s="1218" t="s">
        <v>236</v>
      </c>
      <c r="AI90" s="76" t="s">
        <v>238</v>
      </c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7">
        <f>SUM(AJ90:AS90)</f>
        <v>0</v>
      </c>
    </row>
    <row r="91" spans="20:46" ht="18.75" customHeight="1">
      <c r="T91" s="1223"/>
      <c r="U91" s="53" t="s">
        <v>28</v>
      </c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4">
        <f t="shared" ref="AF91:AF103" si="60">SUM(V91:AE91)</f>
        <v>0</v>
      </c>
      <c r="AH91" s="1219"/>
      <c r="AI91" s="61" t="s">
        <v>239</v>
      </c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2">
        <f t="shared" ref="AT91:AT103" si="61">SUM(AJ91:AS91)</f>
        <v>0</v>
      </c>
    </row>
    <row r="92" spans="20:46" ht="18.75" customHeight="1">
      <c r="T92" s="1223"/>
      <c r="U92" s="53" t="s">
        <v>29</v>
      </c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4">
        <f t="shared" si="60"/>
        <v>0</v>
      </c>
      <c r="AH92" s="1219"/>
      <c r="AI92" s="61" t="s">
        <v>33</v>
      </c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2">
        <f t="shared" si="61"/>
        <v>0</v>
      </c>
    </row>
    <row r="93" spans="20:46" ht="18.75" customHeight="1">
      <c r="T93" s="1223"/>
      <c r="U93" s="53" t="s">
        <v>30</v>
      </c>
      <c r="V93" s="53"/>
      <c r="W93" s="53"/>
      <c r="X93" s="53"/>
      <c r="Y93" s="53"/>
      <c r="Z93" s="53">
        <v>1</v>
      </c>
      <c r="AA93" s="53"/>
      <c r="AB93" s="53"/>
      <c r="AC93" s="53"/>
      <c r="AD93" s="53"/>
      <c r="AE93" s="53"/>
      <c r="AF93" s="54">
        <f t="shared" si="60"/>
        <v>1</v>
      </c>
      <c r="AH93" s="1219"/>
      <c r="AI93" s="61" t="s">
        <v>34</v>
      </c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2">
        <f t="shared" si="61"/>
        <v>0</v>
      </c>
    </row>
    <row r="94" spans="20:46" ht="18.75" customHeight="1">
      <c r="T94" s="1223"/>
      <c r="U94" s="53" t="s">
        <v>31</v>
      </c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4">
        <f t="shared" si="60"/>
        <v>0</v>
      </c>
      <c r="AH94" s="1219"/>
      <c r="AI94" s="61" t="s">
        <v>35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2">
        <f t="shared" si="61"/>
        <v>0</v>
      </c>
    </row>
    <row r="95" spans="20:46" ht="18.75" customHeight="1">
      <c r="T95" s="1223"/>
      <c r="U95" s="53" t="s">
        <v>32</v>
      </c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4">
        <f t="shared" si="60"/>
        <v>0</v>
      </c>
      <c r="AH95" s="1219"/>
      <c r="AI95" s="61" t="s">
        <v>36</v>
      </c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2">
        <f t="shared" si="61"/>
        <v>0</v>
      </c>
    </row>
    <row r="96" spans="20:46" ht="18.75" customHeight="1">
      <c r="T96" s="1214"/>
      <c r="U96" s="55" t="s">
        <v>186</v>
      </c>
      <c r="V96" s="56">
        <f>SUM(V90:V95)</f>
        <v>1</v>
      </c>
      <c r="W96" s="56">
        <f t="shared" ref="W96:AE96" si="62">SUM(W90:W95)</f>
        <v>0</v>
      </c>
      <c r="X96" s="56">
        <f t="shared" si="62"/>
        <v>0</v>
      </c>
      <c r="Y96" s="56">
        <f t="shared" si="62"/>
        <v>0</v>
      </c>
      <c r="Z96" s="56">
        <f t="shared" si="62"/>
        <v>1</v>
      </c>
      <c r="AA96" s="56">
        <f t="shared" si="62"/>
        <v>0</v>
      </c>
      <c r="AB96" s="56">
        <f t="shared" si="62"/>
        <v>0</v>
      </c>
      <c r="AC96" s="56">
        <f t="shared" si="62"/>
        <v>0</v>
      </c>
      <c r="AD96" s="56">
        <f t="shared" si="62"/>
        <v>0</v>
      </c>
      <c r="AE96" s="56">
        <f t="shared" si="62"/>
        <v>0</v>
      </c>
      <c r="AF96" s="57">
        <f t="shared" si="60"/>
        <v>2</v>
      </c>
      <c r="AH96" s="1208"/>
      <c r="AI96" s="78" t="s">
        <v>186</v>
      </c>
      <c r="AJ96" s="79">
        <f>SUM(AJ90:AJ95)</f>
        <v>0</v>
      </c>
      <c r="AK96" s="79">
        <f t="shared" ref="AK96:AS96" si="63">SUM(AK90:AK95)</f>
        <v>0</v>
      </c>
      <c r="AL96" s="79">
        <f t="shared" si="63"/>
        <v>0</v>
      </c>
      <c r="AM96" s="79">
        <f t="shared" si="63"/>
        <v>0</v>
      </c>
      <c r="AN96" s="79">
        <f t="shared" si="63"/>
        <v>0</v>
      </c>
      <c r="AO96" s="79">
        <f t="shared" si="63"/>
        <v>0</v>
      </c>
      <c r="AP96" s="79">
        <f t="shared" si="63"/>
        <v>0</v>
      </c>
      <c r="AQ96" s="79">
        <f t="shared" si="63"/>
        <v>0</v>
      </c>
      <c r="AR96" s="79">
        <f t="shared" si="63"/>
        <v>0</v>
      </c>
      <c r="AS96" s="79">
        <f t="shared" si="63"/>
        <v>0</v>
      </c>
      <c r="AT96" s="80">
        <f t="shared" si="61"/>
        <v>0</v>
      </c>
    </row>
    <row r="97" spans="20:46" ht="18.75" customHeight="1">
      <c r="T97" s="1240" t="s">
        <v>198</v>
      </c>
      <c r="U97" s="58" t="s">
        <v>195</v>
      </c>
      <c r="V97" s="58"/>
      <c r="W97" s="58">
        <v>1</v>
      </c>
      <c r="X97" s="58"/>
      <c r="Y97" s="58"/>
      <c r="Z97" s="58"/>
      <c r="AA97" s="58"/>
      <c r="AB97" s="58"/>
      <c r="AC97" s="58"/>
      <c r="AD97" s="58"/>
      <c r="AE97" s="58"/>
      <c r="AF97" s="52">
        <f t="shared" si="60"/>
        <v>1</v>
      </c>
      <c r="AH97" s="1238" t="s">
        <v>198</v>
      </c>
      <c r="AI97" s="76" t="s">
        <v>196</v>
      </c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77">
        <f t="shared" si="61"/>
        <v>0</v>
      </c>
    </row>
    <row r="98" spans="20:46" ht="18.75" customHeight="1">
      <c r="T98" s="1241"/>
      <c r="U98" s="59" t="s">
        <v>28</v>
      </c>
      <c r="V98" s="59"/>
      <c r="W98" s="59">
        <v>1</v>
      </c>
      <c r="X98" s="59">
        <v>1</v>
      </c>
      <c r="Y98" s="59"/>
      <c r="Z98" s="59"/>
      <c r="AA98" s="59"/>
      <c r="AB98" s="59"/>
      <c r="AC98" s="59"/>
      <c r="AD98" s="59"/>
      <c r="AE98" s="59">
        <v>1</v>
      </c>
      <c r="AF98" s="54">
        <f t="shared" si="60"/>
        <v>3</v>
      </c>
      <c r="AH98" s="1239"/>
      <c r="AI98" s="61" t="s">
        <v>197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2">
        <f t="shared" si="61"/>
        <v>0</v>
      </c>
    </row>
    <row r="99" spans="20:46" ht="18.75" customHeight="1">
      <c r="T99" s="1241"/>
      <c r="U99" s="59" t="s">
        <v>29</v>
      </c>
      <c r="V99" s="59">
        <v>1</v>
      </c>
      <c r="W99" s="59"/>
      <c r="X99" s="59"/>
      <c r="Y99" s="59"/>
      <c r="Z99" s="59">
        <v>1</v>
      </c>
      <c r="AA99" s="59"/>
      <c r="AB99" s="59"/>
      <c r="AC99" s="59"/>
      <c r="AD99" s="59">
        <v>2</v>
      </c>
      <c r="AE99" s="59">
        <v>2</v>
      </c>
      <c r="AF99" s="54">
        <f t="shared" si="60"/>
        <v>6</v>
      </c>
      <c r="AH99" s="1239"/>
      <c r="AI99" s="61" t="s">
        <v>33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2">
        <f t="shared" si="61"/>
        <v>0</v>
      </c>
    </row>
    <row r="100" spans="20:46" ht="18.75" customHeight="1">
      <c r="T100" s="1241"/>
      <c r="U100" s="59" t="s">
        <v>30</v>
      </c>
      <c r="V100" s="59"/>
      <c r="W100" s="59">
        <v>1</v>
      </c>
      <c r="X100" s="59">
        <v>5</v>
      </c>
      <c r="Y100" s="59"/>
      <c r="Z100" s="59">
        <v>3</v>
      </c>
      <c r="AA100" s="59"/>
      <c r="AB100" s="59"/>
      <c r="AC100" s="59"/>
      <c r="AD100" s="59">
        <v>1</v>
      </c>
      <c r="AE100" s="59">
        <v>1</v>
      </c>
      <c r="AF100" s="54">
        <f t="shared" si="60"/>
        <v>11</v>
      </c>
      <c r="AH100" s="1239"/>
      <c r="AI100" s="61" t="s">
        <v>34</v>
      </c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2">
        <f t="shared" si="61"/>
        <v>0</v>
      </c>
    </row>
    <row r="101" spans="20:46" ht="18.75" customHeight="1">
      <c r="T101" s="1241"/>
      <c r="U101" s="59" t="s">
        <v>31</v>
      </c>
      <c r="V101" s="59"/>
      <c r="W101" s="59"/>
      <c r="X101" s="59"/>
      <c r="Y101" s="59"/>
      <c r="Z101" s="59">
        <v>1</v>
      </c>
      <c r="AA101" s="59"/>
      <c r="AB101" s="59"/>
      <c r="AC101" s="59"/>
      <c r="AD101" s="59"/>
      <c r="AE101" s="59">
        <v>2</v>
      </c>
      <c r="AF101" s="54">
        <f t="shared" si="60"/>
        <v>3</v>
      </c>
      <c r="AH101" s="1239"/>
      <c r="AI101" s="61" t="s">
        <v>35</v>
      </c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2">
        <f t="shared" si="61"/>
        <v>0</v>
      </c>
    </row>
    <row r="102" spans="20:46" ht="18.75" customHeight="1">
      <c r="T102" s="1241"/>
      <c r="U102" s="59" t="s">
        <v>32</v>
      </c>
      <c r="V102" s="59"/>
      <c r="W102" s="59">
        <v>1</v>
      </c>
      <c r="X102" s="59"/>
      <c r="Y102" s="59"/>
      <c r="Z102" s="59">
        <v>1</v>
      </c>
      <c r="AA102" s="59"/>
      <c r="AB102" s="59"/>
      <c r="AC102" s="59"/>
      <c r="AD102" s="59"/>
      <c r="AE102" s="59">
        <v>1</v>
      </c>
      <c r="AF102" s="54">
        <f t="shared" si="60"/>
        <v>3</v>
      </c>
      <c r="AH102" s="1239"/>
      <c r="AI102" s="61" t="s">
        <v>36</v>
      </c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2">
        <f t="shared" si="61"/>
        <v>0</v>
      </c>
    </row>
    <row r="103" spans="20:46" ht="18.75" customHeight="1">
      <c r="T103" s="1217"/>
      <c r="U103" s="123" t="s">
        <v>186</v>
      </c>
      <c r="V103" s="124">
        <f>SUM(V97:V102)</f>
        <v>1</v>
      </c>
      <c r="W103" s="124">
        <f t="shared" ref="W103:AE103" si="64">SUM(W97:W102)</f>
        <v>4</v>
      </c>
      <c r="X103" s="124">
        <f t="shared" si="64"/>
        <v>6</v>
      </c>
      <c r="Y103" s="124">
        <f t="shared" si="64"/>
        <v>0</v>
      </c>
      <c r="Z103" s="124">
        <f t="shared" si="64"/>
        <v>6</v>
      </c>
      <c r="AA103" s="124">
        <f t="shared" si="64"/>
        <v>0</v>
      </c>
      <c r="AB103" s="124">
        <f t="shared" si="64"/>
        <v>0</v>
      </c>
      <c r="AC103" s="124">
        <f t="shared" si="64"/>
        <v>0</v>
      </c>
      <c r="AD103" s="124">
        <f t="shared" si="64"/>
        <v>3</v>
      </c>
      <c r="AE103" s="124">
        <f t="shared" si="64"/>
        <v>7</v>
      </c>
      <c r="AF103" s="125">
        <f t="shared" si="60"/>
        <v>27</v>
      </c>
      <c r="AH103" s="1211"/>
      <c r="AI103" s="63" t="s">
        <v>186</v>
      </c>
      <c r="AJ103" s="64">
        <f>SUM(AJ97:AJ102)</f>
        <v>0</v>
      </c>
      <c r="AK103" s="64">
        <f t="shared" ref="AK103:AS103" si="65">SUM(AK97:AK102)</f>
        <v>0</v>
      </c>
      <c r="AL103" s="64">
        <f t="shared" si="65"/>
        <v>0</v>
      </c>
      <c r="AM103" s="64">
        <f t="shared" si="65"/>
        <v>0</v>
      </c>
      <c r="AN103" s="64">
        <f t="shared" si="65"/>
        <v>0</v>
      </c>
      <c r="AO103" s="64">
        <f t="shared" si="65"/>
        <v>0</v>
      </c>
      <c r="AP103" s="64">
        <f t="shared" si="65"/>
        <v>0</v>
      </c>
      <c r="AQ103" s="64">
        <f t="shared" si="65"/>
        <v>0</v>
      </c>
      <c r="AR103" s="64">
        <f t="shared" si="65"/>
        <v>0</v>
      </c>
      <c r="AS103" s="64">
        <f t="shared" si="65"/>
        <v>0</v>
      </c>
      <c r="AT103" s="65">
        <f t="shared" si="61"/>
        <v>0</v>
      </c>
    </row>
    <row r="104" spans="20:46" ht="18.75" customHeight="1">
      <c r="T104" s="126"/>
      <c r="U104" s="126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H104" s="66"/>
      <c r="AI104" s="66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20:46" ht="18.75" customHeight="1">
      <c r="T105" s="45" t="s">
        <v>203</v>
      </c>
      <c r="U105" s="43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H105" s="69" t="s">
        <v>203</v>
      </c>
      <c r="AI105" s="70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</row>
    <row r="106" spans="20:46" ht="18.75" customHeight="1">
      <c r="T106" s="47" t="s">
        <v>54</v>
      </c>
      <c r="U106" s="48"/>
      <c r="V106" s="49" t="s">
        <v>158</v>
      </c>
      <c r="W106" s="49" t="s">
        <v>159</v>
      </c>
      <c r="X106" s="49" t="s">
        <v>160</v>
      </c>
      <c r="Y106" s="49" t="s">
        <v>161</v>
      </c>
      <c r="Z106" s="49" t="s">
        <v>188</v>
      </c>
      <c r="AA106" s="49" t="s">
        <v>189</v>
      </c>
      <c r="AB106" s="49" t="s">
        <v>190</v>
      </c>
      <c r="AC106" s="49" t="s">
        <v>191</v>
      </c>
      <c r="AD106" s="49" t="s">
        <v>192</v>
      </c>
      <c r="AE106" s="49" t="s">
        <v>193</v>
      </c>
      <c r="AF106" s="50" t="s">
        <v>4</v>
      </c>
      <c r="AH106" s="72" t="s">
        <v>54</v>
      </c>
      <c r="AI106" s="73"/>
      <c r="AJ106" s="74" t="s">
        <v>240</v>
      </c>
      <c r="AK106" s="74" t="s">
        <v>241</v>
      </c>
      <c r="AL106" s="74" t="s">
        <v>242</v>
      </c>
      <c r="AM106" s="74" t="s">
        <v>243</v>
      </c>
      <c r="AN106" s="74" t="s">
        <v>244</v>
      </c>
      <c r="AO106" s="74" t="s">
        <v>245</v>
      </c>
      <c r="AP106" s="74" t="s">
        <v>246</v>
      </c>
      <c r="AQ106" s="74" t="s">
        <v>247</v>
      </c>
      <c r="AR106" s="74" t="s">
        <v>248</v>
      </c>
      <c r="AS106" s="74" t="s">
        <v>249</v>
      </c>
      <c r="AT106" s="75" t="s">
        <v>4</v>
      </c>
    </row>
    <row r="107" spans="20:46" ht="18.75" customHeight="1">
      <c r="T107" s="1222" t="s">
        <v>236</v>
      </c>
      <c r="U107" s="51" t="s">
        <v>237</v>
      </c>
      <c r="V107" s="51">
        <v>1</v>
      </c>
      <c r="W107" s="51"/>
      <c r="X107" s="51">
        <v>1</v>
      </c>
      <c r="Y107" s="51">
        <v>1</v>
      </c>
      <c r="Z107" s="51"/>
      <c r="AA107" s="51"/>
      <c r="AB107" s="51"/>
      <c r="AC107" s="51"/>
      <c r="AD107" s="51"/>
      <c r="AE107" s="51"/>
      <c r="AF107" s="52">
        <f>SUM(V107:AE107)</f>
        <v>3</v>
      </c>
      <c r="AH107" s="1218" t="s">
        <v>236</v>
      </c>
      <c r="AI107" s="76" t="s">
        <v>238</v>
      </c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7">
        <f>SUM(AJ107:AS107)</f>
        <v>0</v>
      </c>
    </row>
    <row r="108" spans="20:46" ht="18.75" customHeight="1">
      <c r="T108" s="1223"/>
      <c r="U108" s="53" t="s">
        <v>28</v>
      </c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4">
        <f t="shared" ref="AF108:AF120" si="66">SUM(V108:AE108)</f>
        <v>0</v>
      </c>
      <c r="AH108" s="1219"/>
      <c r="AI108" s="61" t="s">
        <v>239</v>
      </c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2">
        <f t="shared" ref="AT108:AT120" si="67">SUM(AJ108:AS108)</f>
        <v>0</v>
      </c>
    </row>
    <row r="109" spans="20:46" ht="18.75" customHeight="1">
      <c r="T109" s="1223"/>
      <c r="U109" s="53" t="s">
        <v>29</v>
      </c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4">
        <f t="shared" si="66"/>
        <v>0</v>
      </c>
      <c r="AH109" s="1219"/>
      <c r="AI109" s="61" t="s">
        <v>33</v>
      </c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2">
        <f t="shared" si="67"/>
        <v>0</v>
      </c>
    </row>
    <row r="110" spans="20:46" ht="18.75" customHeight="1">
      <c r="T110" s="1223"/>
      <c r="U110" s="53" t="s">
        <v>30</v>
      </c>
      <c r="V110" s="53"/>
      <c r="W110" s="53"/>
      <c r="X110" s="53">
        <v>1</v>
      </c>
      <c r="Y110" s="53"/>
      <c r="Z110" s="53"/>
      <c r="AA110" s="53"/>
      <c r="AB110" s="53"/>
      <c r="AC110" s="53"/>
      <c r="AD110" s="53"/>
      <c r="AE110" s="53"/>
      <c r="AF110" s="54">
        <f t="shared" si="66"/>
        <v>1</v>
      </c>
      <c r="AH110" s="1219"/>
      <c r="AI110" s="61" t="s">
        <v>34</v>
      </c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2">
        <f t="shared" si="67"/>
        <v>0</v>
      </c>
    </row>
    <row r="111" spans="20:46" ht="18.75" customHeight="1">
      <c r="T111" s="1223"/>
      <c r="U111" s="53" t="s">
        <v>31</v>
      </c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4">
        <f t="shared" si="66"/>
        <v>0</v>
      </c>
      <c r="AH111" s="1219"/>
      <c r="AI111" s="61" t="s">
        <v>35</v>
      </c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2">
        <f t="shared" si="67"/>
        <v>0</v>
      </c>
    </row>
    <row r="112" spans="20:46" ht="18.75" customHeight="1">
      <c r="T112" s="1223"/>
      <c r="U112" s="53" t="s">
        <v>32</v>
      </c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4">
        <f t="shared" si="66"/>
        <v>0</v>
      </c>
      <c r="AH112" s="1219"/>
      <c r="AI112" s="61" t="s">
        <v>36</v>
      </c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2">
        <f t="shared" si="67"/>
        <v>0</v>
      </c>
    </row>
    <row r="113" spans="20:46" ht="18.75" customHeight="1">
      <c r="T113" s="1214"/>
      <c r="U113" s="55" t="s">
        <v>186</v>
      </c>
      <c r="V113" s="56">
        <f>SUM(V107:V112)</f>
        <v>1</v>
      </c>
      <c r="W113" s="56">
        <f t="shared" ref="W113:AE113" si="68">SUM(W107:W112)</f>
        <v>0</v>
      </c>
      <c r="X113" s="56">
        <f t="shared" si="68"/>
        <v>2</v>
      </c>
      <c r="Y113" s="56">
        <f t="shared" si="68"/>
        <v>1</v>
      </c>
      <c r="Z113" s="56">
        <f t="shared" si="68"/>
        <v>0</v>
      </c>
      <c r="AA113" s="56">
        <f t="shared" si="68"/>
        <v>0</v>
      </c>
      <c r="AB113" s="56">
        <f t="shared" si="68"/>
        <v>0</v>
      </c>
      <c r="AC113" s="56">
        <f t="shared" si="68"/>
        <v>0</v>
      </c>
      <c r="AD113" s="56">
        <f t="shared" si="68"/>
        <v>0</v>
      </c>
      <c r="AE113" s="56">
        <f t="shared" si="68"/>
        <v>0</v>
      </c>
      <c r="AF113" s="57">
        <f t="shared" si="66"/>
        <v>4</v>
      </c>
      <c r="AH113" s="1208"/>
      <c r="AI113" s="78" t="s">
        <v>186</v>
      </c>
      <c r="AJ113" s="79">
        <f>SUM(AJ107:AJ112)</f>
        <v>0</v>
      </c>
      <c r="AK113" s="79">
        <f t="shared" ref="AK113:AS113" si="69">SUM(AK107:AK112)</f>
        <v>0</v>
      </c>
      <c r="AL113" s="79">
        <f t="shared" si="69"/>
        <v>0</v>
      </c>
      <c r="AM113" s="79">
        <f t="shared" si="69"/>
        <v>0</v>
      </c>
      <c r="AN113" s="79">
        <f t="shared" si="69"/>
        <v>0</v>
      </c>
      <c r="AO113" s="79">
        <f t="shared" si="69"/>
        <v>0</v>
      </c>
      <c r="AP113" s="79">
        <f t="shared" si="69"/>
        <v>0</v>
      </c>
      <c r="AQ113" s="79">
        <f t="shared" si="69"/>
        <v>0</v>
      </c>
      <c r="AR113" s="79">
        <f t="shared" si="69"/>
        <v>0</v>
      </c>
      <c r="AS113" s="79">
        <f t="shared" si="69"/>
        <v>0</v>
      </c>
      <c r="AT113" s="80">
        <f t="shared" si="67"/>
        <v>0</v>
      </c>
    </row>
    <row r="114" spans="20:46" ht="18.75" customHeight="1">
      <c r="T114" s="1240" t="s">
        <v>198</v>
      </c>
      <c r="U114" s="58" t="s">
        <v>195</v>
      </c>
      <c r="V114" s="58"/>
      <c r="W114" s="58">
        <v>3</v>
      </c>
      <c r="X114" s="58">
        <v>2</v>
      </c>
      <c r="Y114" s="58"/>
      <c r="Z114" s="58"/>
      <c r="AA114" s="58"/>
      <c r="AB114" s="58"/>
      <c r="AC114" s="58"/>
      <c r="AD114" s="58">
        <v>1</v>
      </c>
      <c r="AE114" s="58"/>
      <c r="AF114" s="52">
        <f t="shared" si="66"/>
        <v>6</v>
      </c>
      <c r="AH114" s="1238" t="s">
        <v>198</v>
      </c>
      <c r="AI114" s="76" t="s">
        <v>196</v>
      </c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77">
        <f t="shared" si="67"/>
        <v>0</v>
      </c>
    </row>
    <row r="115" spans="20:46" ht="18.75" customHeight="1">
      <c r="T115" s="1241"/>
      <c r="U115" s="59" t="s">
        <v>28</v>
      </c>
      <c r="V115" s="59"/>
      <c r="W115" s="59"/>
      <c r="X115" s="59"/>
      <c r="Y115" s="59"/>
      <c r="Z115" s="59"/>
      <c r="AA115" s="59">
        <v>1</v>
      </c>
      <c r="AB115" s="59"/>
      <c r="AC115" s="59"/>
      <c r="AD115" s="59"/>
      <c r="AE115" s="59"/>
      <c r="AF115" s="54">
        <f t="shared" si="66"/>
        <v>1</v>
      </c>
      <c r="AH115" s="1239"/>
      <c r="AI115" s="61" t="s">
        <v>197</v>
      </c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2">
        <f t="shared" si="67"/>
        <v>0</v>
      </c>
    </row>
    <row r="116" spans="20:46" ht="18.75" customHeight="1">
      <c r="T116" s="1241"/>
      <c r="U116" s="59" t="s">
        <v>29</v>
      </c>
      <c r="V116" s="59"/>
      <c r="W116" s="59"/>
      <c r="X116" s="59"/>
      <c r="Y116" s="59"/>
      <c r="Z116" s="59"/>
      <c r="AA116" s="59">
        <v>1</v>
      </c>
      <c r="AB116" s="59"/>
      <c r="AC116" s="59"/>
      <c r="AD116" s="59"/>
      <c r="AE116" s="59"/>
      <c r="AF116" s="54">
        <f t="shared" si="66"/>
        <v>1</v>
      </c>
      <c r="AH116" s="1239"/>
      <c r="AI116" s="61" t="s">
        <v>33</v>
      </c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2">
        <f t="shared" si="67"/>
        <v>0</v>
      </c>
    </row>
    <row r="117" spans="20:46" ht="18.75" customHeight="1">
      <c r="T117" s="1241"/>
      <c r="U117" s="59" t="s">
        <v>30</v>
      </c>
      <c r="V117" s="59">
        <v>2</v>
      </c>
      <c r="W117" s="59"/>
      <c r="X117" s="59"/>
      <c r="Y117" s="59">
        <v>1</v>
      </c>
      <c r="Z117" s="59"/>
      <c r="AA117" s="59">
        <v>1</v>
      </c>
      <c r="AB117" s="59"/>
      <c r="AC117" s="59"/>
      <c r="AD117" s="59"/>
      <c r="AE117" s="59"/>
      <c r="AF117" s="54">
        <f t="shared" si="66"/>
        <v>4</v>
      </c>
      <c r="AH117" s="1239"/>
      <c r="AI117" s="61" t="s">
        <v>34</v>
      </c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2">
        <f t="shared" si="67"/>
        <v>0</v>
      </c>
    </row>
    <row r="118" spans="20:46" ht="18.75" customHeight="1">
      <c r="T118" s="1241"/>
      <c r="U118" s="59" t="s">
        <v>31</v>
      </c>
      <c r="V118" s="59"/>
      <c r="W118" s="59"/>
      <c r="X118" s="59">
        <v>1</v>
      </c>
      <c r="Y118" s="59"/>
      <c r="Z118" s="59"/>
      <c r="AA118" s="59">
        <v>1</v>
      </c>
      <c r="AB118" s="59"/>
      <c r="AC118" s="59"/>
      <c r="AD118" s="59"/>
      <c r="AE118" s="59"/>
      <c r="AF118" s="54">
        <f t="shared" si="66"/>
        <v>2</v>
      </c>
      <c r="AH118" s="1239"/>
      <c r="AI118" s="61" t="s">
        <v>35</v>
      </c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2">
        <f t="shared" si="67"/>
        <v>0</v>
      </c>
    </row>
    <row r="119" spans="20:46" ht="18.75" customHeight="1">
      <c r="T119" s="1241"/>
      <c r="U119" s="59" t="s">
        <v>32</v>
      </c>
      <c r="V119" s="59">
        <v>3</v>
      </c>
      <c r="W119" s="59">
        <v>1</v>
      </c>
      <c r="X119" s="59">
        <v>3</v>
      </c>
      <c r="Y119" s="59"/>
      <c r="Z119" s="59"/>
      <c r="AA119" s="59"/>
      <c r="AB119" s="59"/>
      <c r="AC119" s="59"/>
      <c r="AD119" s="59"/>
      <c r="AE119" s="59"/>
      <c r="AF119" s="54">
        <f t="shared" si="66"/>
        <v>7</v>
      </c>
      <c r="AH119" s="1239"/>
      <c r="AI119" s="61" t="s">
        <v>36</v>
      </c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2">
        <f t="shared" si="67"/>
        <v>0</v>
      </c>
    </row>
    <row r="120" spans="20:46" ht="18.75" customHeight="1">
      <c r="T120" s="1217"/>
      <c r="U120" s="123" t="s">
        <v>186</v>
      </c>
      <c r="V120" s="124">
        <f>SUM(V114:V119)</f>
        <v>5</v>
      </c>
      <c r="W120" s="124">
        <f t="shared" ref="W120:AE120" si="70">SUM(W114:W119)</f>
        <v>4</v>
      </c>
      <c r="X120" s="124">
        <f t="shared" si="70"/>
        <v>6</v>
      </c>
      <c r="Y120" s="124">
        <f t="shared" si="70"/>
        <v>1</v>
      </c>
      <c r="Z120" s="124">
        <f t="shared" si="70"/>
        <v>0</v>
      </c>
      <c r="AA120" s="124">
        <f t="shared" si="70"/>
        <v>4</v>
      </c>
      <c r="AB120" s="124">
        <f t="shared" si="70"/>
        <v>0</v>
      </c>
      <c r="AC120" s="124">
        <f t="shared" si="70"/>
        <v>0</v>
      </c>
      <c r="AD120" s="124">
        <f t="shared" si="70"/>
        <v>1</v>
      </c>
      <c r="AE120" s="124">
        <f t="shared" si="70"/>
        <v>0</v>
      </c>
      <c r="AF120" s="125">
        <f t="shared" si="66"/>
        <v>21</v>
      </c>
      <c r="AH120" s="1211"/>
      <c r="AI120" s="63" t="s">
        <v>186</v>
      </c>
      <c r="AJ120" s="64">
        <f>SUM(AJ114:AJ119)</f>
        <v>0</v>
      </c>
      <c r="AK120" s="64">
        <f t="shared" ref="AK120:AS120" si="71">SUM(AK114:AK119)</f>
        <v>0</v>
      </c>
      <c r="AL120" s="64">
        <f t="shared" si="71"/>
        <v>0</v>
      </c>
      <c r="AM120" s="64">
        <f t="shared" si="71"/>
        <v>0</v>
      </c>
      <c r="AN120" s="64">
        <f t="shared" si="71"/>
        <v>0</v>
      </c>
      <c r="AO120" s="64">
        <f t="shared" si="71"/>
        <v>0</v>
      </c>
      <c r="AP120" s="64">
        <f t="shared" si="71"/>
        <v>0</v>
      </c>
      <c r="AQ120" s="64">
        <f t="shared" si="71"/>
        <v>0</v>
      </c>
      <c r="AR120" s="64">
        <f t="shared" si="71"/>
        <v>0</v>
      </c>
      <c r="AS120" s="64">
        <f t="shared" si="71"/>
        <v>0</v>
      </c>
      <c r="AT120" s="65">
        <f t="shared" si="67"/>
        <v>0</v>
      </c>
    </row>
    <row r="121" spans="20:46" ht="18.75" customHeight="1">
      <c r="T121" s="126"/>
      <c r="U121" s="126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H121" s="66"/>
      <c r="AI121" s="66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20:46" ht="18.75" customHeight="1">
      <c r="T122" s="45" t="s">
        <v>318</v>
      </c>
      <c r="U122" s="43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H122" s="45" t="s">
        <v>318</v>
      </c>
      <c r="AI122" s="70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</row>
    <row r="123" spans="20:46" ht="18.75" customHeight="1">
      <c r="T123" s="47" t="s">
        <v>54</v>
      </c>
      <c r="U123" s="48"/>
      <c r="V123" s="49" t="s">
        <v>158</v>
      </c>
      <c r="W123" s="49" t="s">
        <v>159</v>
      </c>
      <c r="X123" s="49" t="s">
        <v>160</v>
      </c>
      <c r="Y123" s="49" t="s">
        <v>161</v>
      </c>
      <c r="Z123" s="49" t="s">
        <v>188</v>
      </c>
      <c r="AA123" s="49" t="s">
        <v>189</v>
      </c>
      <c r="AB123" s="49" t="s">
        <v>190</v>
      </c>
      <c r="AC123" s="49" t="s">
        <v>191</v>
      </c>
      <c r="AD123" s="49" t="s">
        <v>192</v>
      </c>
      <c r="AE123" s="49" t="s">
        <v>193</v>
      </c>
      <c r="AF123" s="50" t="s">
        <v>4</v>
      </c>
      <c r="AH123" s="72" t="s">
        <v>54</v>
      </c>
      <c r="AI123" s="73"/>
      <c r="AJ123" s="74" t="s">
        <v>240</v>
      </c>
      <c r="AK123" s="74" t="s">
        <v>241</v>
      </c>
      <c r="AL123" s="74" t="s">
        <v>242</v>
      </c>
      <c r="AM123" s="74" t="s">
        <v>243</v>
      </c>
      <c r="AN123" s="74" t="s">
        <v>244</v>
      </c>
      <c r="AO123" s="74" t="s">
        <v>245</v>
      </c>
      <c r="AP123" s="74" t="s">
        <v>246</v>
      </c>
      <c r="AQ123" s="74" t="s">
        <v>247</v>
      </c>
      <c r="AR123" s="74" t="s">
        <v>248</v>
      </c>
      <c r="AS123" s="74" t="s">
        <v>249</v>
      </c>
      <c r="AT123" s="75" t="s">
        <v>4</v>
      </c>
    </row>
    <row r="124" spans="20:46" ht="18.75" customHeight="1">
      <c r="T124" s="1222" t="s">
        <v>236</v>
      </c>
      <c r="U124" s="51" t="s">
        <v>237</v>
      </c>
      <c r="V124" s="51"/>
      <c r="W124" s="51"/>
      <c r="X124" s="51"/>
      <c r="Y124" s="51"/>
      <c r="Z124" s="51">
        <v>1</v>
      </c>
      <c r="AA124" s="51"/>
      <c r="AB124" s="51"/>
      <c r="AC124" s="51"/>
      <c r="AD124" s="51"/>
      <c r="AE124" s="51"/>
      <c r="AF124" s="52">
        <f>SUM(V124:AE124)</f>
        <v>1</v>
      </c>
      <c r="AH124" s="1218" t="s">
        <v>236</v>
      </c>
      <c r="AI124" s="76" t="s">
        <v>238</v>
      </c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7">
        <f>SUM(AJ124:AS124)</f>
        <v>0</v>
      </c>
    </row>
    <row r="125" spans="20:46" ht="18.75" customHeight="1">
      <c r="T125" s="1223"/>
      <c r="U125" s="53" t="s">
        <v>28</v>
      </c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4">
        <f t="shared" ref="AF125:AF137" si="72">SUM(V125:AE125)</f>
        <v>0</v>
      </c>
      <c r="AH125" s="1219"/>
      <c r="AI125" s="61" t="s">
        <v>239</v>
      </c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2">
        <f t="shared" ref="AT125:AT137" si="73">SUM(AJ125:AS125)</f>
        <v>0</v>
      </c>
    </row>
    <row r="126" spans="20:46" ht="18.75" customHeight="1">
      <c r="T126" s="1223"/>
      <c r="U126" s="53" t="s">
        <v>29</v>
      </c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4">
        <f t="shared" si="72"/>
        <v>0</v>
      </c>
      <c r="AH126" s="1219"/>
      <c r="AI126" s="61" t="s">
        <v>33</v>
      </c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2">
        <f t="shared" si="73"/>
        <v>0</v>
      </c>
    </row>
    <row r="127" spans="20:46" ht="18.75" customHeight="1">
      <c r="T127" s="1223"/>
      <c r="U127" s="53" t="s">
        <v>30</v>
      </c>
      <c r="V127" s="53"/>
      <c r="W127" s="53"/>
      <c r="X127" s="53"/>
      <c r="Y127" s="53"/>
      <c r="Z127" s="53">
        <v>1</v>
      </c>
      <c r="AA127" s="53"/>
      <c r="AB127" s="53"/>
      <c r="AC127" s="53"/>
      <c r="AD127" s="53"/>
      <c r="AE127" s="53"/>
      <c r="AF127" s="54">
        <f t="shared" si="72"/>
        <v>1</v>
      </c>
      <c r="AH127" s="1219"/>
      <c r="AI127" s="61" t="s">
        <v>34</v>
      </c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2">
        <f t="shared" si="73"/>
        <v>0</v>
      </c>
    </row>
    <row r="128" spans="20:46" ht="18.75" customHeight="1">
      <c r="T128" s="1223"/>
      <c r="U128" s="53" t="s">
        <v>31</v>
      </c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4">
        <f t="shared" si="72"/>
        <v>0</v>
      </c>
      <c r="AH128" s="1219"/>
      <c r="AI128" s="61" t="s">
        <v>35</v>
      </c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2">
        <f t="shared" si="73"/>
        <v>0</v>
      </c>
    </row>
    <row r="129" spans="20:46" ht="18.75" customHeight="1">
      <c r="T129" s="1223"/>
      <c r="U129" s="53" t="s">
        <v>32</v>
      </c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4">
        <f t="shared" si="72"/>
        <v>0</v>
      </c>
      <c r="AH129" s="1219"/>
      <c r="AI129" s="61" t="s">
        <v>36</v>
      </c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2">
        <f t="shared" si="73"/>
        <v>0</v>
      </c>
    </row>
    <row r="130" spans="20:46" ht="18.75" customHeight="1">
      <c r="T130" s="1214"/>
      <c r="U130" s="55" t="s">
        <v>186</v>
      </c>
      <c r="V130" s="56">
        <f>SUM(V124:V129)</f>
        <v>0</v>
      </c>
      <c r="W130" s="56">
        <f t="shared" ref="W130:AE130" si="74">SUM(W124:W129)</f>
        <v>0</v>
      </c>
      <c r="X130" s="56">
        <f t="shared" si="74"/>
        <v>0</v>
      </c>
      <c r="Y130" s="56">
        <f t="shared" si="74"/>
        <v>0</v>
      </c>
      <c r="Z130" s="56">
        <f t="shared" si="74"/>
        <v>2</v>
      </c>
      <c r="AA130" s="56">
        <f t="shared" si="74"/>
        <v>0</v>
      </c>
      <c r="AB130" s="56">
        <f t="shared" si="74"/>
        <v>0</v>
      </c>
      <c r="AC130" s="56">
        <f t="shared" si="74"/>
        <v>0</v>
      </c>
      <c r="AD130" s="56">
        <f t="shared" si="74"/>
        <v>0</v>
      </c>
      <c r="AE130" s="56">
        <f t="shared" si="74"/>
        <v>0</v>
      </c>
      <c r="AF130" s="57">
        <f t="shared" si="72"/>
        <v>2</v>
      </c>
      <c r="AH130" s="1208"/>
      <c r="AI130" s="78" t="s">
        <v>186</v>
      </c>
      <c r="AJ130" s="79">
        <f>SUM(AJ124:AJ129)</f>
        <v>0</v>
      </c>
      <c r="AK130" s="79">
        <f t="shared" ref="AK130:AS130" si="75">SUM(AK124:AK129)</f>
        <v>0</v>
      </c>
      <c r="AL130" s="79">
        <f t="shared" si="75"/>
        <v>0</v>
      </c>
      <c r="AM130" s="79">
        <f t="shared" si="75"/>
        <v>0</v>
      </c>
      <c r="AN130" s="79">
        <f t="shared" si="75"/>
        <v>0</v>
      </c>
      <c r="AO130" s="79">
        <f t="shared" si="75"/>
        <v>0</v>
      </c>
      <c r="AP130" s="79">
        <f t="shared" si="75"/>
        <v>0</v>
      </c>
      <c r="AQ130" s="79">
        <f t="shared" si="75"/>
        <v>0</v>
      </c>
      <c r="AR130" s="79">
        <f t="shared" si="75"/>
        <v>0</v>
      </c>
      <c r="AS130" s="79">
        <f t="shared" si="75"/>
        <v>0</v>
      </c>
      <c r="AT130" s="80">
        <f t="shared" si="73"/>
        <v>0</v>
      </c>
    </row>
    <row r="131" spans="20:46" ht="18.75" customHeight="1">
      <c r="T131" s="1240" t="s">
        <v>198</v>
      </c>
      <c r="U131" s="58" t="s">
        <v>195</v>
      </c>
      <c r="V131" s="58">
        <v>1</v>
      </c>
      <c r="W131" s="58"/>
      <c r="X131" s="58">
        <v>5</v>
      </c>
      <c r="Y131" s="58"/>
      <c r="Z131" s="58">
        <v>2</v>
      </c>
      <c r="AA131" s="58"/>
      <c r="AB131" s="58"/>
      <c r="AC131" s="58"/>
      <c r="AD131" s="58"/>
      <c r="AE131" s="58">
        <v>1</v>
      </c>
      <c r="AF131" s="52">
        <f t="shared" si="72"/>
        <v>9</v>
      </c>
      <c r="AH131" s="1238" t="s">
        <v>198</v>
      </c>
      <c r="AI131" s="76" t="s">
        <v>196</v>
      </c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77">
        <f t="shared" si="73"/>
        <v>0</v>
      </c>
    </row>
    <row r="132" spans="20:46" ht="18.75" customHeight="1">
      <c r="T132" s="1241"/>
      <c r="U132" s="59" t="s">
        <v>28</v>
      </c>
      <c r="V132" s="59"/>
      <c r="W132" s="59"/>
      <c r="X132" s="59"/>
      <c r="Y132" s="59"/>
      <c r="Z132" s="59">
        <v>3</v>
      </c>
      <c r="AA132" s="59">
        <v>1</v>
      </c>
      <c r="AB132" s="59"/>
      <c r="AC132" s="59"/>
      <c r="AD132" s="59">
        <v>1</v>
      </c>
      <c r="AE132" s="59"/>
      <c r="AF132" s="54">
        <f t="shared" si="72"/>
        <v>5</v>
      </c>
      <c r="AH132" s="1239"/>
      <c r="AI132" s="61" t="s">
        <v>197</v>
      </c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2">
        <f t="shared" si="73"/>
        <v>0</v>
      </c>
    </row>
    <row r="133" spans="20:46" ht="18.75" customHeight="1">
      <c r="T133" s="1241"/>
      <c r="U133" s="59" t="s">
        <v>29</v>
      </c>
      <c r="V133" s="59">
        <v>3</v>
      </c>
      <c r="W133" s="59"/>
      <c r="X133" s="59">
        <v>1</v>
      </c>
      <c r="Y133" s="59"/>
      <c r="Z133" s="59"/>
      <c r="AA133" s="59">
        <v>2</v>
      </c>
      <c r="AB133" s="59"/>
      <c r="AC133" s="59"/>
      <c r="AD133" s="59"/>
      <c r="AE133" s="59">
        <v>1</v>
      </c>
      <c r="AF133" s="54">
        <f t="shared" si="72"/>
        <v>7</v>
      </c>
      <c r="AH133" s="1239"/>
      <c r="AI133" s="61" t="s">
        <v>33</v>
      </c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2">
        <f t="shared" si="73"/>
        <v>0</v>
      </c>
    </row>
    <row r="134" spans="20:46" ht="18.75" customHeight="1">
      <c r="T134" s="1241"/>
      <c r="U134" s="59" t="s">
        <v>30</v>
      </c>
      <c r="V134" s="59"/>
      <c r="W134" s="59"/>
      <c r="X134" s="59"/>
      <c r="Y134" s="59"/>
      <c r="Z134" s="59"/>
      <c r="AA134" s="59">
        <v>1</v>
      </c>
      <c r="AB134" s="59"/>
      <c r="AC134" s="59"/>
      <c r="AD134" s="59">
        <v>2</v>
      </c>
      <c r="AE134" s="59">
        <v>1</v>
      </c>
      <c r="AF134" s="54">
        <f t="shared" si="72"/>
        <v>4</v>
      </c>
      <c r="AH134" s="1239"/>
      <c r="AI134" s="61" t="s">
        <v>34</v>
      </c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2">
        <f t="shared" si="73"/>
        <v>0</v>
      </c>
    </row>
    <row r="135" spans="20:46" ht="18.75" customHeight="1">
      <c r="T135" s="1241"/>
      <c r="U135" s="59" t="s">
        <v>31</v>
      </c>
      <c r="V135" s="59">
        <v>1</v>
      </c>
      <c r="W135" s="59">
        <v>1</v>
      </c>
      <c r="X135" s="59"/>
      <c r="Y135" s="59"/>
      <c r="Z135" s="59"/>
      <c r="AA135" s="59">
        <v>1</v>
      </c>
      <c r="AB135" s="59"/>
      <c r="AC135" s="59"/>
      <c r="AD135" s="59"/>
      <c r="AE135" s="59">
        <v>1</v>
      </c>
      <c r="AF135" s="54">
        <f t="shared" si="72"/>
        <v>4</v>
      </c>
      <c r="AH135" s="1239"/>
      <c r="AI135" s="61" t="s">
        <v>35</v>
      </c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2">
        <f t="shared" si="73"/>
        <v>0</v>
      </c>
    </row>
    <row r="136" spans="20:46" ht="18.75" customHeight="1">
      <c r="T136" s="1241"/>
      <c r="U136" s="59" t="s">
        <v>32</v>
      </c>
      <c r="V136" s="59"/>
      <c r="W136" s="59"/>
      <c r="X136" s="59">
        <v>3</v>
      </c>
      <c r="Y136" s="59"/>
      <c r="Z136" s="59"/>
      <c r="AA136" s="59"/>
      <c r="AB136" s="59"/>
      <c r="AC136" s="59"/>
      <c r="AD136" s="59"/>
      <c r="AE136" s="59"/>
      <c r="AF136" s="54">
        <f t="shared" si="72"/>
        <v>3</v>
      </c>
      <c r="AH136" s="1239"/>
      <c r="AI136" s="61" t="s">
        <v>36</v>
      </c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2">
        <f t="shared" si="73"/>
        <v>0</v>
      </c>
    </row>
    <row r="137" spans="20:46" ht="18.75" customHeight="1">
      <c r="T137" s="1217"/>
      <c r="U137" s="123" t="s">
        <v>186</v>
      </c>
      <c r="V137" s="124">
        <f>SUM(V131:V136)</f>
        <v>5</v>
      </c>
      <c r="W137" s="124">
        <f t="shared" ref="W137:AE137" si="76">SUM(W131:W136)</f>
        <v>1</v>
      </c>
      <c r="X137" s="124">
        <f t="shared" si="76"/>
        <v>9</v>
      </c>
      <c r="Y137" s="124">
        <f t="shared" si="76"/>
        <v>0</v>
      </c>
      <c r="Z137" s="124">
        <f t="shared" si="76"/>
        <v>5</v>
      </c>
      <c r="AA137" s="124">
        <f t="shared" si="76"/>
        <v>5</v>
      </c>
      <c r="AB137" s="124">
        <f t="shared" si="76"/>
        <v>0</v>
      </c>
      <c r="AC137" s="124">
        <f t="shared" si="76"/>
        <v>0</v>
      </c>
      <c r="AD137" s="124">
        <f t="shared" si="76"/>
        <v>3</v>
      </c>
      <c r="AE137" s="124">
        <f t="shared" si="76"/>
        <v>4</v>
      </c>
      <c r="AF137" s="125">
        <f t="shared" si="72"/>
        <v>32</v>
      </c>
      <c r="AH137" s="1211"/>
      <c r="AI137" s="63" t="s">
        <v>186</v>
      </c>
      <c r="AJ137" s="64">
        <f>SUM(AJ131:AJ136)</f>
        <v>0</v>
      </c>
      <c r="AK137" s="64">
        <f t="shared" ref="AK137:AS137" si="77">SUM(AK131:AK136)</f>
        <v>0</v>
      </c>
      <c r="AL137" s="64">
        <f t="shared" si="77"/>
        <v>0</v>
      </c>
      <c r="AM137" s="64">
        <f t="shared" si="77"/>
        <v>0</v>
      </c>
      <c r="AN137" s="64">
        <f t="shared" si="77"/>
        <v>0</v>
      </c>
      <c r="AO137" s="64">
        <f t="shared" si="77"/>
        <v>0</v>
      </c>
      <c r="AP137" s="64">
        <f t="shared" si="77"/>
        <v>0</v>
      </c>
      <c r="AQ137" s="64">
        <f t="shared" si="77"/>
        <v>0</v>
      </c>
      <c r="AR137" s="64">
        <f t="shared" si="77"/>
        <v>0</v>
      </c>
      <c r="AS137" s="64">
        <f t="shared" si="77"/>
        <v>0</v>
      </c>
      <c r="AT137" s="65">
        <f t="shared" si="73"/>
        <v>0</v>
      </c>
    </row>
    <row r="138" spans="20:46" ht="18.75" customHeight="1"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20:46" ht="18.75" customHeight="1">
      <c r="T139" s="45" t="s">
        <v>319</v>
      </c>
      <c r="U139" s="43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H139" s="45" t="s">
        <v>319</v>
      </c>
      <c r="AI139" s="70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</row>
    <row r="140" spans="20:46" ht="18.75" customHeight="1">
      <c r="T140" s="47" t="s">
        <v>54</v>
      </c>
      <c r="U140" s="48"/>
      <c r="V140" s="49" t="s">
        <v>158</v>
      </c>
      <c r="W140" s="49" t="s">
        <v>159</v>
      </c>
      <c r="X140" s="49" t="s">
        <v>160</v>
      </c>
      <c r="Y140" s="49" t="s">
        <v>161</v>
      </c>
      <c r="Z140" s="49" t="s">
        <v>188</v>
      </c>
      <c r="AA140" s="49" t="s">
        <v>189</v>
      </c>
      <c r="AB140" s="49" t="s">
        <v>190</v>
      </c>
      <c r="AC140" s="49" t="s">
        <v>191</v>
      </c>
      <c r="AD140" s="49" t="s">
        <v>192</v>
      </c>
      <c r="AE140" s="49" t="s">
        <v>193</v>
      </c>
      <c r="AF140" s="50" t="s">
        <v>4</v>
      </c>
      <c r="AH140" s="72" t="s">
        <v>54</v>
      </c>
      <c r="AI140" s="73"/>
      <c r="AJ140" s="74" t="s">
        <v>240</v>
      </c>
      <c r="AK140" s="74" t="s">
        <v>241</v>
      </c>
      <c r="AL140" s="74" t="s">
        <v>242</v>
      </c>
      <c r="AM140" s="74" t="s">
        <v>243</v>
      </c>
      <c r="AN140" s="74" t="s">
        <v>244</v>
      </c>
      <c r="AO140" s="74" t="s">
        <v>245</v>
      </c>
      <c r="AP140" s="74" t="s">
        <v>246</v>
      </c>
      <c r="AQ140" s="74" t="s">
        <v>247</v>
      </c>
      <c r="AR140" s="74" t="s">
        <v>248</v>
      </c>
      <c r="AS140" s="74" t="s">
        <v>249</v>
      </c>
      <c r="AT140" s="75" t="s">
        <v>4</v>
      </c>
    </row>
    <row r="141" spans="20:46" ht="18.75" customHeight="1">
      <c r="T141" s="1222" t="s">
        <v>236</v>
      </c>
      <c r="U141" s="51" t="s">
        <v>237</v>
      </c>
      <c r="V141" s="58"/>
      <c r="W141" s="58">
        <v>1</v>
      </c>
      <c r="X141" s="58"/>
      <c r="Y141" s="58"/>
      <c r="Z141" s="58"/>
      <c r="AA141" s="58">
        <v>1</v>
      </c>
      <c r="AB141" s="58"/>
      <c r="AC141" s="58"/>
      <c r="AD141" s="58"/>
      <c r="AE141" s="58"/>
      <c r="AF141" s="52">
        <f>SUM(V141:AE141)</f>
        <v>2</v>
      </c>
      <c r="AH141" s="1218" t="s">
        <v>236</v>
      </c>
      <c r="AI141" s="76" t="s">
        <v>238</v>
      </c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7">
        <f>SUM(AJ141:AS141)</f>
        <v>0</v>
      </c>
    </row>
    <row r="142" spans="20:46" ht="18.75" customHeight="1">
      <c r="T142" s="1223"/>
      <c r="U142" s="53" t="s">
        <v>28</v>
      </c>
      <c r="V142" s="59"/>
      <c r="W142" s="59"/>
      <c r="X142" s="59">
        <v>1</v>
      </c>
      <c r="Y142" s="59"/>
      <c r="Z142" s="59"/>
      <c r="AA142" s="59"/>
      <c r="AB142" s="59"/>
      <c r="AC142" s="59"/>
      <c r="AD142" s="59"/>
      <c r="AE142" s="59"/>
      <c r="AF142" s="54">
        <f t="shared" ref="AF142:AF154" si="78">SUM(V142:AE142)</f>
        <v>1</v>
      </c>
      <c r="AH142" s="1219"/>
      <c r="AI142" s="61" t="s">
        <v>239</v>
      </c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2">
        <f t="shared" ref="AT142:AT154" si="79">SUM(AJ142:AS142)</f>
        <v>0</v>
      </c>
    </row>
    <row r="143" spans="20:46" ht="18.75" customHeight="1">
      <c r="T143" s="1223"/>
      <c r="U143" s="53" t="s">
        <v>29</v>
      </c>
      <c r="V143" s="59">
        <v>1</v>
      </c>
      <c r="W143" s="59"/>
      <c r="X143" s="59"/>
      <c r="Y143" s="59"/>
      <c r="Z143" s="59"/>
      <c r="AA143" s="59"/>
      <c r="AB143" s="59"/>
      <c r="AC143" s="59"/>
      <c r="AD143" s="59"/>
      <c r="AE143" s="59">
        <v>1</v>
      </c>
      <c r="AF143" s="54">
        <f t="shared" si="78"/>
        <v>2</v>
      </c>
      <c r="AH143" s="1219"/>
      <c r="AI143" s="61" t="s">
        <v>33</v>
      </c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2">
        <f t="shared" si="79"/>
        <v>0</v>
      </c>
    </row>
    <row r="144" spans="20:46" ht="18.75" customHeight="1">
      <c r="T144" s="1223"/>
      <c r="U144" s="53" t="s">
        <v>30</v>
      </c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4">
        <f t="shared" si="78"/>
        <v>0</v>
      </c>
      <c r="AH144" s="1219"/>
      <c r="AI144" s="61" t="s">
        <v>34</v>
      </c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2">
        <f t="shared" si="79"/>
        <v>0</v>
      </c>
    </row>
    <row r="145" spans="20:46" ht="18.75" customHeight="1">
      <c r="T145" s="1223"/>
      <c r="U145" s="53" t="s">
        <v>31</v>
      </c>
      <c r="V145" s="59">
        <v>1</v>
      </c>
      <c r="W145" s="59">
        <v>1</v>
      </c>
      <c r="X145" s="59"/>
      <c r="Y145" s="59"/>
      <c r="Z145" s="59"/>
      <c r="AA145" s="59"/>
      <c r="AB145" s="59"/>
      <c r="AC145" s="59"/>
      <c r="AD145" s="59">
        <v>1</v>
      </c>
      <c r="AE145" s="59"/>
      <c r="AF145" s="54">
        <f t="shared" si="78"/>
        <v>3</v>
      </c>
      <c r="AH145" s="1219"/>
      <c r="AI145" s="61" t="s">
        <v>35</v>
      </c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2">
        <f t="shared" si="79"/>
        <v>0</v>
      </c>
    </row>
    <row r="146" spans="20:46" ht="18.75" customHeight="1">
      <c r="T146" s="1223"/>
      <c r="U146" s="53" t="s">
        <v>32</v>
      </c>
      <c r="V146" s="59"/>
      <c r="W146" s="59"/>
      <c r="X146" s="59"/>
      <c r="Y146" s="59">
        <v>2</v>
      </c>
      <c r="Z146" s="59"/>
      <c r="AA146" s="59"/>
      <c r="AB146" s="59"/>
      <c r="AC146" s="59"/>
      <c r="AD146" s="59"/>
      <c r="AE146" s="59"/>
      <c r="AF146" s="54">
        <f t="shared" si="78"/>
        <v>2</v>
      </c>
      <c r="AH146" s="1219"/>
      <c r="AI146" s="61" t="s">
        <v>36</v>
      </c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2">
        <f t="shared" si="79"/>
        <v>0</v>
      </c>
    </row>
    <row r="147" spans="20:46" ht="18.75" customHeight="1">
      <c r="T147" s="1214"/>
      <c r="U147" s="55" t="s">
        <v>186</v>
      </c>
      <c r="V147" s="56">
        <f>SUM(V141:V146)</f>
        <v>2</v>
      </c>
      <c r="W147" s="56">
        <f t="shared" ref="W147:AE147" si="80">SUM(W141:W146)</f>
        <v>2</v>
      </c>
      <c r="X147" s="56">
        <f t="shared" si="80"/>
        <v>1</v>
      </c>
      <c r="Y147" s="56">
        <f t="shared" si="80"/>
        <v>2</v>
      </c>
      <c r="Z147" s="56">
        <f t="shared" si="80"/>
        <v>0</v>
      </c>
      <c r="AA147" s="56">
        <f t="shared" si="80"/>
        <v>1</v>
      </c>
      <c r="AB147" s="56">
        <f t="shared" si="80"/>
        <v>0</v>
      </c>
      <c r="AC147" s="56">
        <f t="shared" si="80"/>
        <v>0</v>
      </c>
      <c r="AD147" s="56">
        <f t="shared" si="80"/>
        <v>1</v>
      </c>
      <c r="AE147" s="56">
        <f t="shared" si="80"/>
        <v>1</v>
      </c>
      <c r="AF147" s="57">
        <f t="shared" si="78"/>
        <v>10</v>
      </c>
      <c r="AH147" s="1208"/>
      <c r="AI147" s="78" t="s">
        <v>186</v>
      </c>
      <c r="AJ147" s="79">
        <f>SUM(AJ141:AJ146)</f>
        <v>0</v>
      </c>
      <c r="AK147" s="79">
        <f t="shared" ref="AK147:AS147" si="81">SUM(AK141:AK146)</f>
        <v>0</v>
      </c>
      <c r="AL147" s="79">
        <f t="shared" si="81"/>
        <v>0</v>
      </c>
      <c r="AM147" s="79">
        <f t="shared" si="81"/>
        <v>0</v>
      </c>
      <c r="AN147" s="79">
        <f t="shared" si="81"/>
        <v>0</v>
      </c>
      <c r="AO147" s="79">
        <f t="shared" si="81"/>
        <v>0</v>
      </c>
      <c r="AP147" s="79">
        <f t="shared" si="81"/>
        <v>0</v>
      </c>
      <c r="AQ147" s="79">
        <f t="shared" si="81"/>
        <v>0</v>
      </c>
      <c r="AR147" s="79">
        <f t="shared" si="81"/>
        <v>0</v>
      </c>
      <c r="AS147" s="79">
        <f t="shared" si="81"/>
        <v>0</v>
      </c>
      <c r="AT147" s="80">
        <f t="shared" si="79"/>
        <v>0</v>
      </c>
    </row>
    <row r="148" spans="20:46" ht="18.75" customHeight="1">
      <c r="T148" s="1240" t="s">
        <v>198</v>
      </c>
      <c r="U148" s="58" t="s">
        <v>195</v>
      </c>
      <c r="V148" s="58"/>
      <c r="W148" s="58">
        <v>2</v>
      </c>
      <c r="X148" s="58"/>
      <c r="Y148" s="58"/>
      <c r="Z148" s="58"/>
      <c r="AA148" s="58"/>
      <c r="AB148" s="58"/>
      <c r="AC148" s="58"/>
      <c r="AD148" s="58">
        <v>1</v>
      </c>
      <c r="AE148" s="58"/>
      <c r="AF148" s="52">
        <f t="shared" si="78"/>
        <v>3</v>
      </c>
      <c r="AH148" s="1238" t="s">
        <v>198</v>
      </c>
      <c r="AI148" s="76" t="s">
        <v>196</v>
      </c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77">
        <f t="shared" si="79"/>
        <v>0</v>
      </c>
    </row>
    <row r="149" spans="20:46" ht="18.75" customHeight="1">
      <c r="T149" s="1241"/>
      <c r="U149" s="59" t="s">
        <v>28</v>
      </c>
      <c r="V149" s="59"/>
      <c r="W149" s="59"/>
      <c r="X149" s="59">
        <v>1</v>
      </c>
      <c r="Y149" s="59"/>
      <c r="Z149" s="59"/>
      <c r="AA149" s="59"/>
      <c r="AB149" s="59"/>
      <c r="AC149" s="59"/>
      <c r="AD149" s="59"/>
      <c r="AE149" s="59"/>
      <c r="AF149" s="54">
        <f t="shared" si="78"/>
        <v>1</v>
      </c>
      <c r="AH149" s="1239"/>
      <c r="AI149" s="61" t="s">
        <v>197</v>
      </c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2">
        <f t="shared" si="79"/>
        <v>0</v>
      </c>
    </row>
    <row r="150" spans="20:46" ht="18.75" customHeight="1">
      <c r="T150" s="1241"/>
      <c r="U150" s="59" t="s">
        <v>29</v>
      </c>
      <c r="V150" s="59"/>
      <c r="W150" s="59"/>
      <c r="X150" s="59">
        <v>2</v>
      </c>
      <c r="Y150" s="59"/>
      <c r="Z150" s="59"/>
      <c r="AA150" s="59"/>
      <c r="AB150" s="59"/>
      <c r="AC150" s="59"/>
      <c r="AD150" s="59"/>
      <c r="AE150" s="59"/>
      <c r="AF150" s="54">
        <f t="shared" si="78"/>
        <v>2</v>
      </c>
      <c r="AH150" s="1239"/>
      <c r="AI150" s="61" t="s">
        <v>33</v>
      </c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2">
        <f t="shared" si="79"/>
        <v>0</v>
      </c>
    </row>
    <row r="151" spans="20:46" ht="18.75" customHeight="1">
      <c r="T151" s="1241"/>
      <c r="U151" s="59" t="s">
        <v>30</v>
      </c>
      <c r="V151" s="59">
        <v>2</v>
      </c>
      <c r="W151" s="59">
        <v>1</v>
      </c>
      <c r="X151" s="59">
        <v>10</v>
      </c>
      <c r="Y151" s="59"/>
      <c r="Z151" s="59"/>
      <c r="AA151" s="59">
        <v>2</v>
      </c>
      <c r="AB151" s="59"/>
      <c r="AC151" s="59"/>
      <c r="AD151" s="59">
        <v>1</v>
      </c>
      <c r="AE151" s="59"/>
      <c r="AF151" s="54">
        <f t="shared" si="78"/>
        <v>16</v>
      </c>
      <c r="AH151" s="1239"/>
      <c r="AI151" s="61" t="s">
        <v>34</v>
      </c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2">
        <f t="shared" si="79"/>
        <v>0</v>
      </c>
    </row>
    <row r="152" spans="20:46" ht="18.75" customHeight="1">
      <c r="T152" s="1241"/>
      <c r="U152" s="59" t="s">
        <v>31</v>
      </c>
      <c r="V152" s="59">
        <v>2</v>
      </c>
      <c r="W152" s="59"/>
      <c r="X152" s="59">
        <v>6</v>
      </c>
      <c r="Y152" s="59"/>
      <c r="Z152" s="59"/>
      <c r="AA152" s="59">
        <v>1</v>
      </c>
      <c r="AB152" s="59"/>
      <c r="AC152" s="59"/>
      <c r="AD152" s="59">
        <v>1</v>
      </c>
      <c r="AE152" s="59"/>
      <c r="AF152" s="54">
        <f t="shared" si="78"/>
        <v>10</v>
      </c>
      <c r="AH152" s="1239"/>
      <c r="AI152" s="61" t="s">
        <v>35</v>
      </c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2">
        <f t="shared" si="79"/>
        <v>0</v>
      </c>
    </row>
    <row r="153" spans="20:46" ht="18.75" customHeight="1">
      <c r="T153" s="1241"/>
      <c r="U153" s="59" t="s">
        <v>32</v>
      </c>
      <c r="V153" s="59">
        <v>1</v>
      </c>
      <c r="W153" s="59"/>
      <c r="X153" s="59">
        <v>5</v>
      </c>
      <c r="Y153" s="59"/>
      <c r="Z153" s="59"/>
      <c r="AA153" s="59">
        <v>2</v>
      </c>
      <c r="AB153" s="59"/>
      <c r="AC153" s="59"/>
      <c r="AD153" s="59"/>
      <c r="AE153" s="59">
        <v>2</v>
      </c>
      <c r="AF153" s="54">
        <f t="shared" si="78"/>
        <v>10</v>
      </c>
      <c r="AH153" s="1239"/>
      <c r="AI153" s="61" t="s">
        <v>36</v>
      </c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2">
        <f t="shared" si="79"/>
        <v>0</v>
      </c>
    </row>
    <row r="154" spans="20:46" ht="18.75" customHeight="1">
      <c r="T154" s="1217"/>
      <c r="U154" s="123" t="s">
        <v>186</v>
      </c>
      <c r="V154" s="124">
        <f>SUM(V148:V153)</f>
        <v>5</v>
      </c>
      <c r="W154" s="124">
        <f t="shared" ref="W154:AE154" si="82">SUM(W148:W153)</f>
        <v>3</v>
      </c>
      <c r="X154" s="124">
        <f t="shared" si="82"/>
        <v>24</v>
      </c>
      <c r="Y154" s="124">
        <f t="shared" si="82"/>
        <v>0</v>
      </c>
      <c r="Z154" s="124">
        <f t="shared" si="82"/>
        <v>0</v>
      </c>
      <c r="AA154" s="124">
        <f t="shared" si="82"/>
        <v>5</v>
      </c>
      <c r="AB154" s="124">
        <f t="shared" si="82"/>
        <v>0</v>
      </c>
      <c r="AC154" s="124">
        <f t="shared" si="82"/>
        <v>0</v>
      </c>
      <c r="AD154" s="124">
        <f t="shared" si="82"/>
        <v>3</v>
      </c>
      <c r="AE154" s="124">
        <f t="shared" si="82"/>
        <v>2</v>
      </c>
      <c r="AF154" s="125">
        <f t="shared" si="78"/>
        <v>42</v>
      </c>
      <c r="AH154" s="1211"/>
      <c r="AI154" s="63" t="s">
        <v>186</v>
      </c>
      <c r="AJ154" s="64">
        <f>SUM(AJ148:AJ153)</f>
        <v>0</v>
      </c>
      <c r="AK154" s="64">
        <f t="shared" ref="AK154:AS154" si="83">SUM(AK148:AK153)</f>
        <v>0</v>
      </c>
      <c r="AL154" s="64">
        <f t="shared" si="83"/>
        <v>0</v>
      </c>
      <c r="AM154" s="64">
        <f t="shared" si="83"/>
        <v>0</v>
      </c>
      <c r="AN154" s="64">
        <f t="shared" si="83"/>
        <v>0</v>
      </c>
      <c r="AO154" s="64">
        <f t="shared" si="83"/>
        <v>0</v>
      </c>
      <c r="AP154" s="64">
        <f t="shared" si="83"/>
        <v>0</v>
      </c>
      <c r="AQ154" s="64">
        <f t="shared" si="83"/>
        <v>0</v>
      </c>
      <c r="AR154" s="64">
        <f t="shared" si="83"/>
        <v>0</v>
      </c>
      <c r="AS154" s="64">
        <f t="shared" si="83"/>
        <v>0</v>
      </c>
      <c r="AT154" s="65">
        <f t="shared" si="79"/>
        <v>0</v>
      </c>
    </row>
    <row r="155" spans="20:46" ht="18.75" customHeight="1"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20:46" ht="18.75" customHeight="1">
      <c r="T156" s="45" t="s">
        <v>320</v>
      </c>
      <c r="U156" s="43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H156" s="45" t="s">
        <v>320</v>
      </c>
      <c r="AI156" s="70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</row>
    <row r="157" spans="20:46" ht="18.75" customHeight="1">
      <c r="T157" s="47" t="s">
        <v>54</v>
      </c>
      <c r="U157" s="48"/>
      <c r="V157" s="49" t="s">
        <v>158</v>
      </c>
      <c r="W157" s="49" t="s">
        <v>159</v>
      </c>
      <c r="X157" s="49" t="s">
        <v>160</v>
      </c>
      <c r="Y157" s="49" t="s">
        <v>161</v>
      </c>
      <c r="Z157" s="49" t="s">
        <v>188</v>
      </c>
      <c r="AA157" s="49" t="s">
        <v>189</v>
      </c>
      <c r="AB157" s="49" t="s">
        <v>190</v>
      </c>
      <c r="AC157" s="49" t="s">
        <v>191</v>
      </c>
      <c r="AD157" s="49" t="s">
        <v>192</v>
      </c>
      <c r="AE157" s="49" t="s">
        <v>193</v>
      </c>
      <c r="AF157" s="50" t="s">
        <v>4</v>
      </c>
      <c r="AH157" s="72" t="s">
        <v>54</v>
      </c>
      <c r="AI157" s="73"/>
      <c r="AJ157" s="74" t="s">
        <v>240</v>
      </c>
      <c r="AK157" s="74" t="s">
        <v>241</v>
      </c>
      <c r="AL157" s="74" t="s">
        <v>242</v>
      </c>
      <c r="AM157" s="74" t="s">
        <v>243</v>
      </c>
      <c r="AN157" s="74" t="s">
        <v>244</v>
      </c>
      <c r="AO157" s="74" t="s">
        <v>245</v>
      </c>
      <c r="AP157" s="74" t="s">
        <v>246</v>
      </c>
      <c r="AQ157" s="74" t="s">
        <v>247</v>
      </c>
      <c r="AR157" s="74" t="s">
        <v>248</v>
      </c>
      <c r="AS157" s="74" t="s">
        <v>249</v>
      </c>
      <c r="AT157" s="75" t="s">
        <v>4</v>
      </c>
    </row>
    <row r="158" spans="20:46" ht="18.75" customHeight="1">
      <c r="T158" s="1222" t="s">
        <v>236</v>
      </c>
      <c r="U158" s="51" t="s">
        <v>237</v>
      </c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2">
        <f>SUM(V158:AE158)</f>
        <v>0</v>
      </c>
      <c r="AH158" s="1218" t="s">
        <v>236</v>
      </c>
      <c r="AI158" s="76" t="s">
        <v>238</v>
      </c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7">
        <f>SUM(AJ158:AS158)</f>
        <v>0</v>
      </c>
    </row>
    <row r="159" spans="20:46" ht="18.75" customHeight="1">
      <c r="T159" s="1223"/>
      <c r="U159" s="53" t="s">
        <v>28</v>
      </c>
      <c r="V159" s="53">
        <v>3</v>
      </c>
      <c r="W159" s="53"/>
      <c r="X159" s="53"/>
      <c r="Y159" s="53"/>
      <c r="Z159" s="53"/>
      <c r="AA159" s="53"/>
      <c r="AB159" s="53"/>
      <c r="AC159" s="53"/>
      <c r="AD159" s="53">
        <v>2</v>
      </c>
      <c r="AE159" s="53"/>
      <c r="AF159" s="54">
        <f t="shared" ref="AF159:AF171" si="84">SUM(V159:AE159)</f>
        <v>5</v>
      </c>
      <c r="AH159" s="1219"/>
      <c r="AI159" s="61" t="s">
        <v>239</v>
      </c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2">
        <f t="shared" ref="AT159:AT171" si="85">SUM(AJ159:AS159)</f>
        <v>0</v>
      </c>
    </row>
    <row r="160" spans="20:46" ht="18.75" customHeight="1">
      <c r="T160" s="1223"/>
      <c r="U160" s="53" t="s">
        <v>29</v>
      </c>
      <c r="V160" s="53">
        <v>1</v>
      </c>
      <c r="W160" s="53"/>
      <c r="X160" s="53"/>
      <c r="Y160" s="53"/>
      <c r="Z160" s="53"/>
      <c r="AA160" s="53"/>
      <c r="AB160" s="53"/>
      <c r="AC160" s="53">
        <v>1</v>
      </c>
      <c r="AD160" s="53"/>
      <c r="AE160" s="53"/>
      <c r="AF160" s="54">
        <f t="shared" si="84"/>
        <v>2</v>
      </c>
      <c r="AH160" s="1219"/>
      <c r="AI160" s="61" t="s">
        <v>33</v>
      </c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2">
        <f t="shared" si="85"/>
        <v>0</v>
      </c>
    </row>
    <row r="161" spans="20:46" ht="18.75" customHeight="1">
      <c r="T161" s="1223"/>
      <c r="U161" s="53" t="s">
        <v>30</v>
      </c>
      <c r="V161" s="53">
        <v>1</v>
      </c>
      <c r="W161" s="53">
        <v>1</v>
      </c>
      <c r="X161" s="53"/>
      <c r="Y161" s="53"/>
      <c r="Z161" s="53"/>
      <c r="AA161" s="53"/>
      <c r="AB161" s="53"/>
      <c r="AC161" s="53"/>
      <c r="AD161" s="53"/>
      <c r="AE161" s="53"/>
      <c r="AF161" s="54">
        <f t="shared" si="84"/>
        <v>2</v>
      </c>
      <c r="AH161" s="1219"/>
      <c r="AI161" s="61" t="s">
        <v>34</v>
      </c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2">
        <f t="shared" si="85"/>
        <v>0</v>
      </c>
    </row>
    <row r="162" spans="20:46" ht="18.75" customHeight="1">
      <c r="T162" s="1223"/>
      <c r="U162" s="53" t="s">
        <v>31</v>
      </c>
      <c r="V162" s="53"/>
      <c r="W162" s="53"/>
      <c r="X162" s="53"/>
      <c r="Y162" s="53"/>
      <c r="Z162" s="53">
        <v>3</v>
      </c>
      <c r="AA162" s="53"/>
      <c r="AB162" s="53"/>
      <c r="AC162" s="53"/>
      <c r="AD162" s="53"/>
      <c r="AE162" s="53"/>
      <c r="AF162" s="54">
        <f t="shared" si="84"/>
        <v>3</v>
      </c>
      <c r="AH162" s="1219"/>
      <c r="AI162" s="61" t="s">
        <v>35</v>
      </c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2">
        <f t="shared" si="85"/>
        <v>0</v>
      </c>
    </row>
    <row r="163" spans="20:46" ht="18.75" customHeight="1">
      <c r="T163" s="1223"/>
      <c r="U163" s="53" t="s">
        <v>32</v>
      </c>
      <c r="V163" s="53"/>
      <c r="W163" s="53"/>
      <c r="X163" s="53"/>
      <c r="Y163" s="53"/>
      <c r="Z163" s="53">
        <v>2</v>
      </c>
      <c r="AA163" s="53"/>
      <c r="AB163" s="53"/>
      <c r="AC163" s="53"/>
      <c r="AD163" s="53"/>
      <c r="AE163" s="53"/>
      <c r="AF163" s="54">
        <f t="shared" si="84"/>
        <v>2</v>
      </c>
      <c r="AH163" s="1219"/>
      <c r="AI163" s="61" t="s">
        <v>36</v>
      </c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2">
        <f t="shared" si="85"/>
        <v>0</v>
      </c>
    </row>
    <row r="164" spans="20:46" ht="18.75" customHeight="1">
      <c r="T164" s="1214"/>
      <c r="U164" s="55" t="s">
        <v>186</v>
      </c>
      <c r="V164" s="56">
        <f>SUM(V158:V163)</f>
        <v>5</v>
      </c>
      <c r="W164" s="56">
        <f t="shared" ref="W164:AE164" si="86">SUM(W158:W163)</f>
        <v>1</v>
      </c>
      <c r="X164" s="56">
        <f t="shared" si="86"/>
        <v>0</v>
      </c>
      <c r="Y164" s="56">
        <f t="shared" si="86"/>
        <v>0</v>
      </c>
      <c r="Z164" s="56">
        <f t="shared" si="86"/>
        <v>5</v>
      </c>
      <c r="AA164" s="56">
        <f t="shared" si="86"/>
        <v>0</v>
      </c>
      <c r="AB164" s="56">
        <f t="shared" si="86"/>
        <v>0</v>
      </c>
      <c r="AC164" s="56">
        <f t="shared" si="86"/>
        <v>1</v>
      </c>
      <c r="AD164" s="56">
        <f t="shared" si="86"/>
        <v>2</v>
      </c>
      <c r="AE164" s="56">
        <f t="shared" si="86"/>
        <v>0</v>
      </c>
      <c r="AF164" s="57">
        <f t="shared" si="84"/>
        <v>14</v>
      </c>
      <c r="AH164" s="1208"/>
      <c r="AI164" s="78" t="s">
        <v>186</v>
      </c>
      <c r="AJ164" s="79">
        <f>SUM(AJ158:AJ163)</f>
        <v>0</v>
      </c>
      <c r="AK164" s="79">
        <f t="shared" ref="AK164:AS164" si="87">SUM(AK158:AK163)</f>
        <v>0</v>
      </c>
      <c r="AL164" s="79">
        <f t="shared" si="87"/>
        <v>0</v>
      </c>
      <c r="AM164" s="79">
        <f t="shared" si="87"/>
        <v>0</v>
      </c>
      <c r="AN164" s="79">
        <f t="shared" si="87"/>
        <v>0</v>
      </c>
      <c r="AO164" s="79">
        <f t="shared" si="87"/>
        <v>0</v>
      </c>
      <c r="AP164" s="79">
        <f t="shared" si="87"/>
        <v>0</v>
      </c>
      <c r="AQ164" s="79">
        <f t="shared" si="87"/>
        <v>0</v>
      </c>
      <c r="AR164" s="79">
        <f t="shared" si="87"/>
        <v>0</v>
      </c>
      <c r="AS164" s="79">
        <f t="shared" si="87"/>
        <v>0</v>
      </c>
      <c r="AT164" s="80">
        <f t="shared" si="85"/>
        <v>0</v>
      </c>
    </row>
    <row r="165" spans="20:46" ht="18.75" customHeight="1">
      <c r="T165" s="1240" t="s">
        <v>198</v>
      </c>
      <c r="U165" s="58" t="s">
        <v>195</v>
      </c>
      <c r="V165" s="58"/>
      <c r="W165" s="58">
        <v>1</v>
      </c>
      <c r="X165" s="58">
        <v>1</v>
      </c>
      <c r="Y165" s="58"/>
      <c r="Z165" s="58">
        <v>1</v>
      </c>
      <c r="AA165" s="58">
        <v>2</v>
      </c>
      <c r="AB165" s="58"/>
      <c r="AC165" s="58"/>
      <c r="AD165" s="58"/>
      <c r="AE165" s="58"/>
      <c r="AF165" s="52">
        <f t="shared" si="84"/>
        <v>5</v>
      </c>
      <c r="AH165" s="1238" t="s">
        <v>198</v>
      </c>
      <c r="AI165" s="76" t="s">
        <v>196</v>
      </c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77">
        <f t="shared" si="85"/>
        <v>0</v>
      </c>
    </row>
    <row r="166" spans="20:46" ht="18.75" customHeight="1">
      <c r="T166" s="1241"/>
      <c r="U166" s="59" t="s">
        <v>28</v>
      </c>
      <c r="V166" s="59">
        <v>3</v>
      </c>
      <c r="W166" s="59"/>
      <c r="X166" s="59">
        <v>1</v>
      </c>
      <c r="Y166" s="59"/>
      <c r="Z166" s="59"/>
      <c r="AA166" s="59"/>
      <c r="AB166" s="59"/>
      <c r="AC166" s="59">
        <v>1</v>
      </c>
      <c r="AD166" s="59">
        <v>1</v>
      </c>
      <c r="AE166" s="59">
        <v>1</v>
      </c>
      <c r="AF166" s="54">
        <f t="shared" si="84"/>
        <v>7</v>
      </c>
      <c r="AH166" s="1239"/>
      <c r="AI166" s="61" t="s">
        <v>197</v>
      </c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2">
        <f t="shared" si="85"/>
        <v>0</v>
      </c>
    </row>
    <row r="167" spans="20:46" ht="18.75" customHeight="1">
      <c r="T167" s="1241"/>
      <c r="U167" s="59" t="s">
        <v>29</v>
      </c>
      <c r="V167" s="59">
        <v>1</v>
      </c>
      <c r="W167" s="59"/>
      <c r="X167" s="59"/>
      <c r="Y167" s="59"/>
      <c r="Z167" s="59"/>
      <c r="AA167" s="59">
        <v>1</v>
      </c>
      <c r="AB167" s="59"/>
      <c r="AC167" s="59"/>
      <c r="AD167" s="59"/>
      <c r="AE167" s="59"/>
      <c r="AF167" s="54">
        <f t="shared" si="84"/>
        <v>2</v>
      </c>
      <c r="AH167" s="1239"/>
      <c r="AI167" s="61" t="s">
        <v>33</v>
      </c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2">
        <f t="shared" si="85"/>
        <v>0</v>
      </c>
    </row>
    <row r="168" spans="20:46" ht="18.75" customHeight="1">
      <c r="T168" s="1241"/>
      <c r="U168" s="59" t="s">
        <v>30</v>
      </c>
      <c r="V168" s="59"/>
      <c r="W168" s="59">
        <v>1</v>
      </c>
      <c r="X168" s="59"/>
      <c r="Y168" s="59"/>
      <c r="Z168" s="59"/>
      <c r="AA168" s="59"/>
      <c r="AB168" s="59"/>
      <c r="AC168" s="59"/>
      <c r="AD168" s="59">
        <v>1</v>
      </c>
      <c r="AE168" s="59"/>
      <c r="AF168" s="54">
        <f t="shared" si="84"/>
        <v>2</v>
      </c>
      <c r="AH168" s="1239"/>
      <c r="AI168" s="61" t="s">
        <v>34</v>
      </c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2">
        <f t="shared" si="85"/>
        <v>0</v>
      </c>
    </row>
    <row r="169" spans="20:46" ht="18.75" customHeight="1">
      <c r="T169" s="1241"/>
      <c r="U169" s="59" t="s">
        <v>31</v>
      </c>
      <c r="V169" s="59"/>
      <c r="W169" s="59">
        <v>2</v>
      </c>
      <c r="X169" s="59"/>
      <c r="Y169" s="59"/>
      <c r="Z169" s="59"/>
      <c r="AA169" s="59"/>
      <c r="AB169" s="59"/>
      <c r="AC169" s="59"/>
      <c r="AD169" s="59"/>
      <c r="AE169" s="59">
        <v>4</v>
      </c>
      <c r="AF169" s="54">
        <f t="shared" si="84"/>
        <v>6</v>
      </c>
      <c r="AH169" s="1239"/>
      <c r="AI169" s="61" t="s">
        <v>35</v>
      </c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2">
        <f t="shared" si="85"/>
        <v>0</v>
      </c>
    </row>
    <row r="170" spans="20:46" ht="18.75" customHeight="1">
      <c r="T170" s="1241"/>
      <c r="U170" s="59" t="s">
        <v>32</v>
      </c>
      <c r="V170" s="59">
        <v>2</v>
      </c>
      <c r="W170" s="59">
        <v>1</v>
      </c>
      <c r="X170" s="59">
        <v>2</v>
      </c>
      <c r="Y170" s="59"/>
      <c r="Z170" s="59"/>
      <c r="AA170" s="59"/>
      <c r="AB170" s="59"/>
      <c r="AC170" s="59"/>
      <c r="AD170" s="59"/>
      <c r="AE170" s="59"/>
      <c r="AF170" s="54">
        <f t="shared" si="84"/>
        <v>5</v>
      </c>
      <c r="AH170" s="1239"/>
      <c r="AI170" s="61" t="s">
        <v>36</v>
      </c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2">
        <f t="shared" si="85"/>
        <v>0</v>
      </c>
    </row>
    <row r="171" spans="20:46" ht="18.75" customHeight="1">
      <c r="T171" s="1217"/>
      <c r="U171" s="123" t="s">
        <v>186</v>
      </c>
      <c r="V171" s="124">
        <f>SUM(V165:V170)</f>
        <v>6</v>
      </c>
      <c r="W171" s="124">
        <f t="shared" ref="W171:AE171" si="88">SUM(W165:W170)</f>
        <v>5</v>
      </c>
      <c r="X171" s="124">
        <f t="shared" si="88"/>
        <v>4</v>
      </c>
      <c r="Y171" s="124">
        <f t="shared" si="88"/>
        <v>0</v>
      </c>
      <c r="Z171" s="124">
        <f t="shared" si="88"/>
        <v>1</v>
      </c>
      <c r="AA171" s="124">
        <f t="shared" si="88"/>
        <v>3</v>
      </c>
      <c r="AB171" s="124">
        <f t="shared" si="88"/>
        <v>0</v>
      </c>
      <c r="AC171" s="124">
        <f t="shared" si="88"/>
        <v>1</v>
      </c>
      <c r="AD171" s="124">
        <f t="shared" si="88"/>
        <v>2</v>
      </c>
      <c r="AE171" s="124">
        <f t="shared" si="88"/>
        <v>5</v>
      </c>
      <c r="AF171" s="125">
        <f t="shared" si="84"/>
        <v>27</v>
      </c>
      <c r="AH171" s="1211"/>
      <c r="AI171" s="63" t="s">
        <v>186</v>
      </c>
      <c r="AJ171" s="64">
        <f>SUM(AJ165:AJ170)</f>
        <v>0</v>
      </c>
      <c r="AK171" s="64">
        <f t="shared" ref="AK171:AS171" si="89">SUM(AK165:AK170)</f>
        <v>0</v>
      </c>
      <c r="AL171" s="64">
        <f t="shared" si="89"/>
        <v>0</v>
      </c>
      <c r="AM171" s="64">
        <f t="shared" si="89"/>
        <v>0</v>
      </c>
      <c r="AN171" s="64">
        <f t="shared" si="89"/>
        <v>0</v>
      </c>
      <c r="AO171" s="64">
        <f t="shared" si="89"/>
        <v>0</v>
      </c>
      <c r="AP171" s="64">
        <f t="shared" si="89"/>
        <v>0</v>
      </c>
      <c r="AQ171" s="64">
        <f t="shared" si="89"/>
        <v>0</v>
      </c>
      <c r="AR171" s="64">
        <f t="shared" si="89"/>
        <v>0</v>
      </c>
      <c r="AS171" s="64">
        <f t="shared" si="89"/>
        <v>0</v>
      </c>
      <c r="AT171" s="65">
        <f t="shared" si="85"/>
        <v>0</v>
      </c>
    </row>
    <row r="172" spans="20:46" ht="18.75" customHeight="1"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20:46" ht="18.75" customHeight="1"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20:46" ht="18.75" customHeight="1"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20:46" ht="18.75" customHeight="1"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20:46" ht="18.75" customHeight="1"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20:46" ht="18.75" customHeight="1"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20:46" ht="18.75" customHeight="1"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20:46" ht="18.75" customHeight="1"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20:46" ht="18.75" customHeight="1"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20:46" ht="18.75" customHeight="1"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20:46" ht="18.75" customHeight="1"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20:46" ht="18.75" customHeight="1"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20:46" ht="18.75" customHeight="1"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20:46" ht="18.75" customHeight="1"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20:46" ht="18.75" customHeight="1"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20:46" ht="18.75" customHeight="1"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20:46" ht="18.75" customHeight="1"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20:46" ht="18.75" customHeight="1"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20:46" ht="18.75" customHeight="1"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20:46" ht="18.75" customHeight="1"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20:46" ht="18.75" customHeight="1"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20:46" ht="18.75" customHeight="1"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20:46" ht="18.75" customHeight="1"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20:46" ht="18.75" customHeight="1"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20:46" ht="18.75" customHeight="1"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20:46" ht="18.75" customHeight="1"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20:46" ht="18.75" customHeight="1"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20:46" ht="18.75" customHeight="1"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20:46" ht="18.75" customHeight="1"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20:46" ht="18.75" customHeight="1"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20:46" ht="18.75" customHeight="1"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20:46" ht="18.75" customHeight="1"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20:46" ht="18.75" customHeight="1"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20:46" ht="18.75" customHeight="1"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20:46" ht="18.75" customHeight="1"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20:46" ht="18.75" customHeight="1"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20:46" ht="18.75" customHeight="1"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20:46" ht="18.75" customHeight="1"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20:46" ht="18.75" customHeight="1"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20:46" ht="18.75" customHeight="1"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20:46" ht="18.75" customHeight="1"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20:46" ht="18.75" customHeight="1"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20:46" ht="18.75" customHeight="1"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20:46" ht="18.75" customHeight="1"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20:46" ht="18.75" customHeight="1"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20:46" ht="18.75" customHeight="1"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20:46" ht="18.75" customHeight="1"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20:46" ht="18.75" customHeight="1"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20:46" ht="18.75" customHeight="1"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20:46" ht="18.75" customHeight="1"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20:46" ht="18.75" customHeight="1"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20:46" ht="18.75" customHeight="1"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20:46" ht="18.75" customHeight="1"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20:46" ht="18.75" customHeight="1"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20:46" ht="18.75" customHeight="1"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20:46" ht="18.75" customHeight="1"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20:46" ht="18.75" customHeight="1"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20:46" ht="18.75" customHeight="1"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20:46" ht="18.75" customHeight="1"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20:46" ht="18.75" customHeight="1"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20:46" ht="18.75" customHeight="1"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20:46" ht="18.75" customHeight="1"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20:46" ht="18.75" customHeight="1"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20:46" ht="18.75" customHeight="1"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20:46" ht="18.75" customHeight="1"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20:46" ht="18.75" customHeight="1"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20:46" ht="18.75" customHeight="1"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20:46" ht="18.75" customHeight="1"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20:46" ht="18.75" customHeight="1"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20:46" ht="18.75" customHeight="1"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20:46" ht="18.75" customHeight="1"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20:46" ht="18.75" customHeight="1"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20:46" ht="18.75" customHeight="1"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20:46" ht="18.75" customHeight="1"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20:46" ht="18.75" customHeight="1"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20:46" ht="18.75" customHeight="1"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20:46" ht="18.75" customHeight="1"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20:46" ht="18.75" customHeight="1"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20:46" ht="18.75" customHeight="1"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20:46" ht="18.75" customHeight="1"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20:46" ht="18.75" customHeight="1"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20:46" ht="18.75" customHeight="1"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20:46" ht="18.75" customHeight="1"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20:46" ht="18.75" customHeight="1"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20:46" ht="18.75" customHeight="1"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20:46" ht="18.75" customHeight="1"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20:46" ht="18.75" customHeight="1"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20:46" ht="18.75" customHeight="1"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20:46" ht="18.75" customHeight="1"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20:46" ht="18.75" customHeight="1"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20:46" ht="18.75" customHeight="1"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8"/>
      <c r="AE262" s="68"/>
      <c r="AF262" s="68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8"/>
      <c r="AS262" s="68"/>
      <c r="AT262" s="68"/>
    </row>
    <row r="263" spans="20:46" ht="18.75" customHeight="1"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8"/>
      <c r="AE263" s="68"/>
      <c r="AF263" s="68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8"/>
      <c r="AS263" s="68"/>
      <c r="AT263" s="68"/>
    </row>
    <row r="264" spans="20:46" ht="18.75" customHeight="1"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8"/>
      <c r="AE264" s="68"/>
      <c r="AF264" s="68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8"/>
      <c r="AS264" s="68"/>
      <c r="AT264" s="68"/>
    </row>
    <row r="265" spans="20:46" ht="18.75" customHeight="1"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8"/>
      <c r="AE265" s="68"/>
      <c r="AF265" s="68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8"/>
      <c r="AS265" s="68"/>
      <c r="AT265" s="68"/>
    </row>
    <row r="266" spans="20:46" ht="18.75" customHeight="1"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8"/>
      <c r="AE266" s="68"/>
      <c r="AF266" s="68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8"/>
      <c r="AS266" s="68"/>
      <c r="AT266" s="68"/>
    </row>
    <row r="267" spans="20:46" ht="18.75" customHeight="1"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8"/>
      <c r="AE267" s="68"/>
      <c r="AF267" s="68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8"/>
      <c r="AS267" s="68"/>
      <c r="AT267" s="68"/>
    </row>
    <row r="268" spans="20:46" ht="18.75" customHeight="1"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8"/>
      <c r="AE268" s="68"/>
      <c r="AF268" s="68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8"/>
      <c r="AS268" s="68"/>
      <c r="AT268" s="68"/>
    </row>
    <row r="269" spans="20:46" ht="18.75" customHeight="1"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8"/>
      <c r="AE269" s="68"/>
      <c r="AF269" s="68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8"/>
      <c r="AS269" s="68"/>
      <c r="AT269" s="68"/>
    </row>
    <row r="270" spans="20:46" ht="18.75" customHeight="1"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8"/>
      <c r="AE270" s="68"/>
      <c r="AF270" s="68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8"/>
      <c r="AS270" s="68"/>
      <c r="AT270" s="68"/>
    </row>
    <row r="271" spans="20:46" ht="18.75" customHeight="1"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8"/>
      <c r="AE271" s="68"/>
      <c r="AF271" s="68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8"/>
      <c r="AS271" s="68"/>
      <c r="AT271" s="68"/>
    </row>
    <row r="272" spans="20:46" ht="18.75" customHeight="1"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8"/>
      <c r="AE272" s="68"/>
      <c r="AF272" s="68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8"/>
      <c r="AS272" s="68"/>
      <c r="AT272" s="68"/>
    </row>
    <row r="273" spans="20:46" ht="18.75" customHeight="1"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8"/>
      <c r="AE273" s="68"/>
      <c r="AF273" s="68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8"/>
      <c r="AS273" s="68"/>
      <c r="AT273" s="68"/>
    </row>
    <row r="274" spans="20:46" ht="18.75" customHeight="1"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8"/>
      <c r="AE274" s="68"/>
      <c r="AF274" s="68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8"/>
      <c r="AS274" s="68"/>
      <c r="AT274" s="68"/>
    </row>
    <row r="275" spans="20:46" ht="18.75" customHeight="1"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8"/>
      <c r="AE275" s="68"/>
      <c r="AF275" s="68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8"/>
      <c r="AS275" s="68"/>
      <c r="AT275" s="68"/>
    </row>
    <row r="276" spans="20:46" ht="18.75" customHeight="1"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8"/>
      <c r="AE276" s="68"/>
      <c r="AF276" s="68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8"/>
      <c r="AS276" s="68"/>
      <c r="AT276" s="68"/>
    </row>
    <row r="277" spans="20:46" ht="18.75" customHeight="1"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8"/>
      <c r="AE277" s="68"/>
      <c r="AF277" s="68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8"/>
      <c r="AS277" s="68"/>
      <c r="AT277" s="68"/>
    </row>
    <row r="278" spans="20:46" ht="18.75" customHeight="1"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8"/>
      <c r="AE278" s="68"/>
      <c r="AF278" s="68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8"/>
      <c r="AS278" s="68"/>
      <c r="AT278" s="68"/>
    </row>
    <row r="279" spans="20:46" ht="18.75" customHeight="1"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8"/>
      <c r="AE279" s="68"/>
      <c r="AF279" s="68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8"/>
      <c r="AS279" s="68"/>
      <c r="AT279" s="68"/>
    </row>
    <row r="280" spans="20:46" ht="18.75" customHeight="1"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8"/>
      <c r="AE280" s="68"/>
      <c r="AF280" s="68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8"/>
      <c r="AS280" s="68"/>
      <c r="AT280" s="68"/>
    </row>
    <row r="281" spans="20:46" ht="18.75" customHeight="1"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8"/>
      <c r="AE281" s="68"/>
      <c r="AF281" s="68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8"/>
      <c r="AS281" s="68"/>
      <c r="AT281" s="68"/>
    </row>
    <row r="282" spans="20:46" ht="18.75" customHeight="1"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8"/>
      <c r="AE282" s="68"/>
      <c r="AF282" s="68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8"/>
      <c r="AS282" s="68"/>
      <c r="AT282" s="68"/>
    </row>
    <row r="283" spans="20:46" ht="18.75" customHeight="1"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8"/>
      <c r="AE283" s="68"/>
      <c r="AF283" s="68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8"/>
      <c r="AS283" s="68"/>
      <c r="AT283" s="68"/>
    </row>
    <row r="284" spans="20:46" ht="18.75" customHeight="1"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8"/>
      <c r="AE284" s="68"/>
      <c r="AF284" s="68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8"/>
      <c r="AS284" s="68"/>
      <c r="AT284" s="68"/>
    </row>
    <row r="285" spans="20:46" ht="18.75" customHeight="1"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8"/>
      <c r="AE285" s="68"/>
      <c r="AF285" s="68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8"/>
      <c r="AS285" s="68"/>
      <c r="AT285" s="68"/>
    </row>
    <row r="286" spans="20:46" ht="18.75" customHeight="1"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8"/>
      <c r="AE286" s="68"/>
      <c r="AF286" s="68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8"/>
      <c r="AS286" s="68"/>
      <c r="AT286" s="68"/>
    </row>
    <row r="287" spans="20:46" ht="18.75" customHeight="1"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8"/>
      <c r="AE287" s="68"/>
      <c r="AF287" s="68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8"/>
      <c r="AS287" s="68"/>
      <c r="AT287" s="68"/>
    </row>
    <row r="288" spans="20:46" ht="18.75" customHeight="1"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8"/>
      <c r="AE288" s="68"/>
      <c r="AF288" s="68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8"/>
      <c r="AS288" s="68"/>
      <c r="AT288" s="68"/>
    </row>
    <row r="289" spans="20:46" ht="18.75" customHeight="1"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8"/>
      <c r="AE289" s="68"/>
      <c r="AF289" s="68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8"/>
      <c r="AS289" s="68"/>
      <c r="AT289" s="68"/>
    </row>
    <row r="290" spans="20:46" ht="18.75" customHeight="1"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8"/>
      <c r="AE290" s="68"/>
      <c r="AF290" s="68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8"/>
      <c r="AS290" s="68"/>
      <c r="AT290" s="68"/>
    </row>
    <row r="291" spans="20:46" ht="18.75" customHeight="1"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8"/>
      <c r="AE291" s="68"/>
      <c r="AF291" s="68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8"/>
      <c r="AS291" s="68"/>
      <c r="AT291" s="68"/>
    </row>
    <row r="292" spans="20:46" ht="18.75" customHeight="1"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8"/>
      <c r="AE292" s="68"/>
      <c r="AF292" s="68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8"/>
      <c r="AS292" s="68"/>
      <c r="AT292" s="68"/>
    </row>
    <row r="293" spans="20:46" ht="18.75" customHeight="1"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8"/>
      <c r="AE293" s="68"/>
      <c r="AF293" s="68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8"/>
      <c r="AS293" s="68"/>
      <c r="AT293" s="68"/>
    </row>
    <row r="294" spans="20:46" ht="18.75" customHeight="1"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8"/>
      <c r="AE294" s="68"/>
      <c r="AF294" s="68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8"/>
      <c r="AS294" s="68"/>
      <c r="AT294" s="68"/>
    </row>
    <row r="295" spans="20:46" ht="18.75" customHeight="1"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8"/>
      <c r="AE295" s="68"/>
      <c r="AF295" s="68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8"/>
      <c r="AS295" s="68"/>
      <c r="AT295" s="68"/>
    </row>
    <row r="296" spans="20:46" ht="18.75" customHeight="1"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8"/>
      <c r="AE296" s="68"/>
      <c r="AF296" s="68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8"/>
      <c r="AS296" s="68"/>
      <c r="AT296" s="68"/>
    </row>
    <row r="297" spans="20:46" ht="18.75" customHeight="1"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8"/>
      <c r="AE297" s="68"/>
      <c r="AF297" s="68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8"/>
      <c r="AS297" s="68"/>
      <c r="AT297" s="68"/>
    </row>
    <row r="298" spans="20:46" ht="18.75" customHeight="1"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8"/>
      <c r="AE298" s="68"/>
      <c r="AF298" s="68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8"/>
      <c r="AS298" s="68"/>
      <c r="AT298" s="68"/>
    </row>
    <row r="299" spans="20:46" ht="18.75" customHeight="1"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8"/>
      <c r="AE299" s="68"/>
      <c r="AF299" s="68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8"/>
      <c r="AS299" s="68"/>
      <c r="AT299" s="68"/>
    </row>
    <row r="300" spans="20:46" ht="18.75" customHeight="1"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8"/>
      <c r="AE300" s="68"/>
      <c r="AF300" s="68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8"/>
      <c r="AS300" s="68"/>
      <c r="AT300" s="68"/>
    </row>
    <row r="301" spans="20:46" ht="18.75" customHeight="1"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8"/>
      <c r="AE301" s="68"/>
      <c r="AF301" s="68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8"/>
      <c r="AS301" s="68"/>
      <c r="AT301" s="68"/>
    </row>
    <row r="302" spans="20:46" ht="18.75" customHeight="1"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8"/>
      <c r="AE302" s="68"/>
      <c r="AF302" s="68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8"/>
      <c r="AS302" s="68"/>
      <c r="AT302" s="68"/>
    </row>
    <row r="303" spans="20:46" ht="18.75" customHeight="1"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8"/>
      <c r="AE303" s="68"/>
      <c r="AF303" s="68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8"/>
      <c r="AS303" s="68"/>
      <c r="AT303" s="68"/>
    </row>
    <row r="304" spans="20:46" ht="18.75" customHeight="1"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8"/>
      <c r="AE304" s="68"/>
      <c r="AF304" s="68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8"/>
      <c r="AS304" s="68"/>
      <c r="AT304" s="68"/>
    </row>
    <row r="305" spans="20:46" ht="18.75" customHeight="1"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8"/>
      <c r="AE305" s="68"/>
      <c r="AF305" s="68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8"/>
      <c r="AS305" s="68"/>
      <c r="AT305" s="68"/>
    </row>
    <row r="306" spans="20:46" ht="18.75" customHeight="1"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8"/>
      <c r="AE306" s="68"/>
      <c r="AF306" s="68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8"/>
      <c r="AS306" s="68"/>
      <c r="AT306" s="68"/>
    </row>
    <row r="307" spans="20:46" ht="18.75" customHeight="1"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8"/>
      <c r="AE307" s="68"/>
      <c r="AF307" s="68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8"/>
      <c r="AS307" s="68"/>
      <c r="AT307" s="68"/>
    </row>
    <row r="308" spans="20:46" ht="18.75" customHeight="1"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8"/>
      <c r="AE308" s="68"/>
      <c r="AF308" s="68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8"/>
      <c r="AS308" s="68"/>
      <c r="AT308" s="68"/>
    </row>
    <row r="309" spans="20:46" ht="18.75" customHeight="1"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8"/>
      <c r="AE309" s="68"/>
      <c r="AF309" s="68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8"/>
      <c r="AS309" s="68"/>
      <c r="AT309" s="68"/>
    </row>
    <row r="310" spans="20:46" ht="18.75" customHeight="1"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8"/>
      <c r="AE310" s="68"/>
      <c r="AF310" s="68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8"/>
      <c r="AS310" s="68"/>
      <c r="AT310" s="68"/>
    </row>
    <row r="311" spans="20:46" ht="18.75" customHeight="1"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8"/>
      <c r="AE311" s="68"/>
      <c r="AF311" s="68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8"/>
      <c r="AS311" s="68"/>
      <c r="AT311" s="68"/>
    </row>
    <row r="312" spans="20:46" ht="18.75" customHeight="1"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8"/>
      <c r="AE312" s="68"/>
      <c r="AF312" s="68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8"/>
      <c r="AS312" s="68"/>
      <c r="AT312" s="68"/>
    </row>
    <row r="313" spans="20:46" ht="18.75" customHeight="1"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8"/>
      <c r="AE313" s="68"/>
      <c r="AF313" s="68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8"/>
      <c r="AS313" s="68"/>
      <c r="AT313" s="68"/>
    </row>
    <row r="314" spans="20:46" ht="18.75" customHeight="1"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8"/>
      <c r="AE314" s="68"/>
      <c r="AF314" s="68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8"/>
      <c r="AS314" s="68"/>
      <c r="AT314" s="68"/>
    </row>
    <row r="315" spans="20:46" ht="18.75" customHeight="1"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8"/>
      <c r="AE315" s="68"/>
      <c r="AF315" s="68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8"/>
      <c r="AS315" s="68"/>
      <c r="AT315" s="68"/>
    </row>
    <row r="316" spans="20:46" ht="18.75" customHeight="1"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8"/>
      <c r="AE316" s="68"/>
      <c r="AF316" s="68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8"/>
      <c r="AS316" s="68"/>
      <c r="AT316" s="68"/>
    </row>
    <row r="317" spans="20:46" ht="18.75" customHeight="1"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8"/>
      <c r="AE317" s="68"/>
      <c r="AF317" s="68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8"/>
      <c r="AS317" s="68"/>
      <c r="AT317" s="68"/>
    </row>
    <row r="318" spans="20:46" ht="18.75" customHeight="1"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8"/>
      <c r="AE318" s="68"/>
      <c r="AF318" s="68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8"/>
      <c r="AS318" s="68"/>
      <c r="AT318" s="68"/>
    </row>
    <row r="319" spans="20:46" ht="18.75" customHeight="1"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8"/>
      <c r="AE319" s="68"/>
      <c r="AF319" s="68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8"/>
      <c r="AS319" s="68"/>
      <c r="AT319" s="68"/>
    </row>
    <row r="320" spans="20:46" ht="18.75" customHeight="1"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8"/>
      <c r="AE320" s="68"/>
      <c r="AF320" s="68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8"/>
      <c r="AS320" s="68"/>
      <c r="AT320" s="68"/>
    </row>
    <row r="321" spans="20:46" ht="18.75" customHeight="1"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8"/>
      <c r="AE321" s="68"/>
      <c r="AF321" s="68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8"/>
      <c r="AS321" s="68"/>
      <c r="AT321" s="68"/>
    </row>
    <row r="322" spans="20:46" ht="18.75" customHeight="1"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8"/>
      <c r="AE322" s="68"/>
      <c r="AF322" s="68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8"/>
      <c r="AS322" s="68"/>
      <c r="AT322" s="68"/>
    </row>
    <row r="323" spans="20:46" ht="18.75" customHeight="1"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8"/>
      <c r="AE323" s="68"/>
      <c r="AF323" s="68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8"/>
      <c r="AS323" s="68"/>
      <c r="AT323" s="68"/>
    </row>
    <row r="324" spans="20:46" ht="18.75" customHeight="1"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8"/>
      <c r="AE324" s="68"/>
      <c r="AF324" s="68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8"/>
      <c r="AS324" s="68"/>
      <c r="AT324" s="68"/>
    </row>
    <row r="325" spans="20:46" ht="18.75" customHeight="1"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8"/>
      <c r="AE325" s="68"/>
      <c r="AF325" s="68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8"/>
      <c r="AS325" s="68"/>
      <c r="AT325" s="68"/>
    </row>
    <row r="326" spans="20:46" ht="18.75" customHeight="1"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8"/>
      <c r="AE326" s="68"/>
      <c r="AF326" s="68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8"/>
      <c r="AS326" s="68"/>
      <c r="AT326" s="68"/>
    </row>
    <row r="327" spans="20:46" ht="18.75" customHeight="1"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8"/>
      <c r="AE327" s="68"/>
      <c r="AF327" s="68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8"/>
      <c r="AS327" s="68"/>
      <c r="AT327" s="68"/>
    </row>
    <row r="328" spans="20:46" ht="18.75" customHeight="1"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8"/>
      <c r="AE328" s="68"/>
      <c r="AF328" s="68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8"/>
      <c r="AS328" s="68"/>
      <c r="AT328" s="68"/>
    </row>
    <row r="329" spans="20:46" ht="18.75" customHeight="1"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8"/>
      <c r="AE329" s="68"/>
      <c r="AF329" s="68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8"/>
      <c r="AS329" s="68"/>
      <c r="AT329" s="68"/>
    </row>
    <row r="330" spans="20:46" ht="18.75" customHeight="1"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8"/>
      <c r="AE330" s="68"/>
      <c r="AF330" s="68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8"/>
      <c r="AS330" s="68"/>
      <c r="AT330" s="68"/>
    </row>
    <row r="331" spans="20:46" ht="18.75" customHeight="1"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8"/>
      <c r="AE331" s="68"/>
      <c r="AF331" s="68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8"/>
      <c r="AS331" s="68"/>
      <c r="AT331" s="68"/>
    </row>
    <row r="332" spans="20:46" ht="18.75" customHeight="1"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8"/>
      <c r="AE332" s="68"/>
      <c r="AF332" s="68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8"/>
      <c r="AS332" s="68"/>
      <c r="AT332" s="68"/>
    </row>
    <row r="333" spans="20:46" ht="18.75" customHeight="1"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8"/>
      <c r="AE333" s="68"/>
      <c r="AF333" s="68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8"/>
      <c r="AS333" s="68"/>
      <c r="AT333" s="68"/>
    </row>
    <row r="334" spans="20:46" ht="18.75" customHeight="1"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8"/>
      <c r="AE334" s="68"/>
      <c r="AF334" s="68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8"/>
      <c r="AS334" s="68"/>
      <c r="AT334" s="68"/>
    </row>
    <row r="335" spans="20:46" ht="18.75" customHeight="1"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8"/>
      <c r="AE335" s="68"/>
      <c r="AF335" s="68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8"/>
      <c r="AS335" s="68"/>
      <c r="AT335" s="68"/>
    </row>
    <row r="336" spans="20:46" ht="18.75" customHeight="1"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8"/>
      <c r="AE336" s="68"/>
      <c r="AF336" s="68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8"/>
      <c r="AS336" s="68"/>
      <c r="AT336" s="68"/>
    </row>
    <row r="337" spans="20:46" ht="18.75" customHeight="1"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8"/>
      <c r="AE337" s="68"/>
      <c r="AF337" s="68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8"/>
      <c r="AS337" s="68"/>
      <c r="AT337" s="68"/>
    </row>
    <row r="338" spans="20:46" ht="18.75" customHeight="1"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8"/>
      <c r="AE338" s="68"/>
      <c r="AF338" s="68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8"/>
      <c r="AS338" s="68"/>
      <c r="AT338" s="68"/>
    </row>
    <row r="339" spans="20:46" ht="18.75" customHeight="1"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8"/>
      <c r="AE339" s="68"/>
      <c r="AF339" s="68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8"/>
      <c r="AS339" s="68"/>
      <c r="AT339" s="68"/>
    </row>
    <row r="340" spans="20:46" ht="18.75" customHeight="1"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8"/>
      <c r="AE340" s="68"/>
      <c r="AF340" s="68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8"/>
      <c r="AS340" s="68"/>
      <c r="AT340" s="68"/>
    </row>
    <row r="341" spans="20:46" ht="18.75" customHeight="1"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8"/>
      <c r="AE341" s="68"/>
      <c r="AF341" s="68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8"/>
      <c r="AS341" s="68"/>
      <c r="AT341" s="68"/>
    </row>
    <row r="342" spans="20:46" ht="18.75" customHeight="1"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8"/>
      <c r="AE342" s="68"/>
      <c r="AF342" s="68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8"/>
      <c r="AS342" s="68"/>
      <c r="AT342" s="68"/>
    </row>
    <row r="343" spans="20:46" ht="18.75" customHeight="1"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8"/>
      <c r="AE343" s="68"/>
      <c r="AF343" s="68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8"/>
      <c r="AS343" s="68"/>
      <c r="AT343" s="68"/>
    </row>
    <row r="344" spans="20:46" ht="18.75" customHeight="1"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8"/>
      <c r="AE344" s="68"/>
      <c r="AF344" s="68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8"/>
      <c r="AS344" s="68"/>
      <c r="AT344" s="68"/>
    </row>
    <row r="345" spans="20:46" ht="18.75" customHeight="1"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8"/>
      <c r="AE345" s="68"/>
      <c r="AF345" s="68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8"/>
      <c r="AS345" s="68"/>
      <c r="AT345" s="68"/>
    </row>
    <row r="346" spans="20:46" ht="18.75" customHeight="1"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8"/>
      <c r="AE346" s="68"/>
      <c r="AF346" s="68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8"/>
      <c r="AS346" s="68"/>
      <c r="AT346" s="68"/>
    </row>
    <row r="347" spans="20:46" ht="18.75" customHeight="1"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8"/>
      <c r="AE347" s="68"/>
      <c r="AF347" s="68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8"/>
      <c r="AS347" s="68"/>
      <c r="AT347" s="68"/>
    </row>
    <row r="348" spans="20:46" ht="18.75" customHeight="1"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8"/>
      <c r="AE348" s="68"/>
      <c r="AF348" s="68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8"/>
      <c r="AS348" s="68"/>
      <c r="AT348" s="68"/>
    </row>
    <row r="349" spans="20:46" ht="18.75" customHeight="1"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8"/>
      <c r="AE349" s="68"/>
      <c r="AF349" s="68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8"/>
      <c r="AS349" s="68"/>
      <c r="AT349" s="68"/>
    </row>
    <row r="350" spans="20:46" ht="18.75" customHeight="1"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8"/>
      <c r="AE350" s="68"/>
      <c r="AF350" s="68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8"/>
      <c r="AS350" s="68"/>
      <c r="AT350" s="68"/>
    </row>
    <row r="351" spans="20:46" ht="18.75" customHeight="1"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8"/>
      <c r="AE351" s="68"/>
      <c r="AF351" s="68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8"/>
      <c r="AS351" s="68"/>
      <c r="AT351" s="68"/>
    </row>
    <row r="352" spans="20:46" ht="18.75" customHeight="1"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8"/>
      <c r="AE352" s="68"/>
      <c r="AF352" s="68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8"/>
      <c r="AS352" s="68"/>
      <c r="AT352" s="68"/>
    </row>
    <row r="353" spans="20:46" ht="18.75" customHeight="1"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8"/>
      <c r="AE353" s="68"/>
      <c r="AF353" s="68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8"/>
      <c r="AS353" s="68"/>
      <c r="AT353" s="68"/>
    </row>
    <row r="354" spans="20:46" ht="18.75" customHeight="1"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8"/>
      <c r="AE354" s="68"/>
      <c r="AF354" s="68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8"/>
      <c r="AS354" s="68"/>
      <c r="AT354" s="68"/>
    </row>
    <row r="355" spans="20:46" ht="18.75" customHeight="1"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8"/>
      <c r="AE355" s="68"/>
      <c r="AF355" s="68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8"/>
      <c r="AS355" s="68"/>
      <c r="AT355" s="68"/>
    </row>
    <row r="356" spans="20:46" ht="18.75" customHeight="1"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8"/>
      <c r="AE356" s="68"/>
      <c r="AF356" s="68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8"/>
      <c r="AS356" s="68"/>
      <c r="AT356" s="68"/>
    </row>
    <row r="357" spans="20:46" ht="18.75" customHeight="1"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8"/>
      <c r="AE357" s="68"/>
      <c r="AF357" s="68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8"/>
      <c r="AS357" s="68"/>
      <c r="AT357" s="68"/>
    </row>
    <row r="358" spans="20:46" ht="18.75" customHeight="1"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8"/>
      <c r="AE358" s="68"/>
      <c r="AF358" s="68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8"/>
      <c r="AS358" s="68"/>
      <c r="AT358" s="68"/>
    </row>
    <row r="359" spans="20:46" ht="18.75" customHeight="1"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8"/>
      <c r="AE359" s="68"/>
      <c r="AF359" s="68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8"/>
      <c r="AS359" s="68"/>
      <c r="AT359" s="68"/>
    </row>
    <row r="360" spans="20:46" ht="18.75" customHeight="1"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8"/>
      <c r="AE360" s="68"/>
      <c r="AF360" s="68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8"/>
      <c r="AS360" s="68"/>
      <c r="AT360" s="68"/>
    </row>
    <row r="361" spans="20:46" ht="18.75" customHeight="1"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8"/>
      <c r="AE361" s="68"/>
      <c r="AF361" s="68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8"/>
      <c r="AS361" s="68"/>
      <c r="AT361" s="68"/>
    </row>
    <row r="362" spans="20:46" ht="18.75" customHeight="1"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8"/>
      <c r="AE362" s="68"/>
      <c r="AF362" s="68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8"/>
      <c r="AS362" s="68"/>
      <c r="AT362" s="68"/>
    </row>
    <row r="363" spans="20:46" ht="18.75" customHeight="1"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8"/>
      <c r="AE363" s="68"/>
      <c r="AF363" s="68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8"/>
      <c r="AS363" s="68"/>
      <c r="AT363" s="68"/>
    </row>
    <row r="364" spans="20:46" ht="18.75" customHeight="1"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8"/>
      <c r="AE364" s="68"/>
      <c r="AF364" s="68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8"/>
      <c r="AS364" s="68"/>
      <c r="AT364" s="68"/>
    </row>
    <row r="365" spans="20:46" ht="18.75" customHeight="1"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8"/>
      <c r="AE365" s="68"/>
      <c r="AF365" s="68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8"/>
      <c r="AS365" s="68"/>
      <c r="AT365" s="68"/>
    </row>
    <row r="366" spans="20:46" ht="18.75" customHeight="1"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8"/>
      <c r="AE366" s="68"/>
      <c r="AF366" s="68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8"/>
      <c r="AS366" s="68"/>
      <c r="AT366" s="68"/>
    </row>
    <row r="367" spans="20:46" ht="18.75" customHeight="1"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8"/>
      <c r="AE367" s="68"/>
      <c r="AF367" s="68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8"/>
      <c r="AS367" s="68"/>
      <c r="AT367" s="68"/>
    </row>
    <row r="368" spans="20:46" ht="18.75" customHeight="1"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8"/>
      <c r="AE368" s="68"/>
      <c r="AF368" s="68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8"/>
      <c r="AS368" s="68"/>
      <c r="AT368" s="68"/>
    </row>
    <row r="369" spans="20:46" ht="18.75" customHeight="1"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8"/>
      <c r="AE369" s="68"/>
      <c r="AF369" s="68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8"/>
      <c r="AS369" s="68"/>
      <c r="AT369" s="68"/>
    </row>
    <row r="370" spans="20:46" ht="18.75" customHeight="1"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8"/>
      <c r="AE370" s="68"/>
      <c r="AF370" s="68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8"/>
      <c r="AS370" s="68"/>
      <c r="AT370" s="68"/>
    </row>
    <row r="371" spans="20:46" ht="18.75" customHeight="1"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8"/>
      <c r="AE371" s="68"/>
      <c r="AF371" s="68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8"/>
      <c r="AS371" s="68"/>
      <c r="AT371" s="68"/>
    </row>
    <row r="372" spans="20:46" ht="18.75" customHeight="1"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8"/>
      <c r="AE372" s="68"/>
      <c r="AF372" s="68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8"/>
      <c r="AS372" s="68"/>
      <c r="AT372" s="68"/>
    </row>
    <row r="373" spans="20:46" ht="18.75" customHeight="1"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8"/>
      <c r="AE373" s="68"/>
      <c r="AF373" s="68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8"/>
      <c r="AS373" s="68"/>
      <c r="AT373" s="68"/>
    </row>
    <row r="374" spans="20:46" ht="18.75" customHeight="1"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8"/>
      <c r="AE374" s="68"/>
      <c r="AF374" s="68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8"/>
      <c r="AS374" s="68"/>
      <c r="AT374" s="68"/>
    </row>
    <row r="375" spans="20:46" ht="18.75" customHeight="1"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8"/>
      <c r="AE375" s="68"/>
      <c r="AF375" s="68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8"/>
      <c r="AS375" s="68"/>
      <c r="AT375" s="68"/>
    </row>
    <row r="376" spans="20:46" ht="18.75" customHeight="1"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8"/>
      <c r="AE376" s="68"/>
      <c r="AF376" s="68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8"/>
      <c r="AS376" s="68"/>
      <c r="AT376" s="68"/>
    </row>
    <row r="377" spans="20:46" ht="18.75" customHeight="1"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8"/>
      <c r="AE377" s="68"/>
      <c r="AF377" s="68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8"/>
      <c r="AS377" s="68"/>
      <c r="AT377" s="68"/>
    </row>
    <row r="378" spans="20:46" ht="18.75" customHeight="1"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8"/>
      <c r="AE378" s="68"/>
      <c r="AF378" s="68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8"/>
      <c r="AS378" s="68"/>
      <c r="AT378" s="68"/>
    </row>
    <row r="379" spans="20:46" ht="18.75" customHeight="1"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8"/>
      <c r="AE379" s="68"/>
      <c r="AF379" s="68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8"/>
      <c r="AS379" s="68"/>
      <c r="AT379" s="68"/>
    </row>
    <row r="380" spans="20:46" ht="18.75" customHeight="1"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8"/>
      <c r="AE380" s="68"/>
      <c r="AF380" s="68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8"/>
      <c r="AS380" s="68"/>
      <c r="AT380" s="68"/>
    </row>
    <row r="381" spans="20:46" ht="18.75" customHeight="1"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8"/>
      <c r="AE381" s="68"/>
      <c r="AF381" s="68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8"/>
      <c r="AS381" s="68"/>
      <c r="AT381" s="68"/>
    </row>
    <row r="382" spans="20:46" ht="18.75" customHeight="1"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8"/>
      <c r="AE382" s="68"/>
      <c r="AF382" s="68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8"/>
      <c r="AS382" s="68"/>
      <c r="AT382" s="68"/>
    </row>
    <row r="383" spans="20:46" ht="18.75" customHeight="1"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8"/>
      <c r="AE383" s="68"/>
      <c r="AF383" s="68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8"/>
      <c r="AS383" s="68"/>
      <c r="AT383" s="68"/>
    </row>
    <row r="384" spans="20:46" ht="18.75" customHeight="1"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8"/>
      <c r="AE384" s="68"/>
      <c r="AF384" s="68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8"/>
      <c r="AS384" s="68"/>
      <c r="AT384" s="68"/>
    </row>
    <row r="385" spans="20:46" ht="18.75" customHeight="1"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8"/>
      <c r="AE385" s="68"/>
      <c r="AF385" s="68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8"/>
      <c r="AS385" s="68"/>
      <c r="AT385" s="68"/>
    </row>
    <row r="386" spans="20:46" ht="18.75" customHeight="1"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8"/>
      <c r="AE386" s="68"/>
      <c r="AF386" s="68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8"/>
      <c r="AS386" s="68"/>
      <c r="AT386" s="68"/>
    </row>
    <row r="387" spans="20:46" ht="18.75" customHeight="1"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8"/>
      <c r="AE387" s="68"/>
      <c r="AF387" s="68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8"/>
      <c r="AS387" s="68"/>
      <c r="AT387" s="68"/>
    </row>
    <row r="388" spans="20:46" ht="18.75" customHeight="1"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8"/>
      <c r="AE388" s="68"/>
      <c r="AF388" s="68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8"/>
      <c r="AS388" s="68"/>
      <c r="AT388" s="68"/>
    </row>
    <row r="389" spans="20:46" ht="18.75" customHeight="1"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8"/>
      <c r="AE389" s="68"/>
      <c r="AF389" s="68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8"/>
      <c r="AS389" s="68"/>
      <c r="AT389" s="68"/>
    </row>
    <row r="390" spans="20:46" ht="18.75" customHeight="1"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8"/>
      <c r="AE390" s="68"/>
      <c r="AF390" s="68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8"/>
      <c r="AS390" s="68"/>
      <c r="AT390" s="68"/>
    </row>
    <row r="391" spans="20:46" ht="18.75" customHeight="1"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8"/>
      <c r="AE391" s="68"/>
      <c r="AF391" s="68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8"/>
      <c r="AS391" s="68"/>
      <c r="AT391" s="68"/>
    </row>
    <row r="392" spans="20:46" ht="18.75" customHeight="1"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8"/>
      <c r="AE392" s="68"/>
      <c r="AF392" s="68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8"/>
      <c r="AS392" s="68"/>
      <c r="AT392" s="68"/>
    </row>
    <row r="393" spans="20:46" ht="18.75" customHeight="1"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8"/>
      <c r="AE393" s="68"/>
      <c r="AF393" s="68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8"/>
      <c r="AS393" s="68"/>
      <c r="AT393" s="68"/>
    </row>
    <row r="394" spans="20:46" ht="18.75" customHeight="1"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8"/>
      <c r="AE394" s="68"/>
      <c r="AF394" s="68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8"/>
      <c r="AS394" s="68"/>
      <c r="AT394" s="68"/>
    </row>
    <row r="395" spans="20:46" ht="18.75" customHeight="1"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8"/>
      <c r="AE395" s="68"/>
      <c r="AF395" s="68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8"/>
      <c r="AS395" s="68"/>
      <c r="AT395" s="68"/>
    </row>
    <row r="396" spans="20:46" ht="18.75" customHeight="1"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8"/>
      <c r="AE396" s="68"/>
      <c r="AF396" s="68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8"/>
      <c r="AS396" s="68"/>
      <c r="AT396" s="68"/>
    </row>
    <row r="397" spans="20:46" ht="18.75" customHeight="1"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8"/>
      <c r="AE397" s="68"/>
      <c r="AF397" s="68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8"/>
      <c r="AS397" s="68"/>
      <c r="AT397" s="68"/>
    </row>
    <row r="398" spans="20:46" ht="18.75" customHeight="1"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8"/>
      <c r="AE398" s="68"/>
      <c r="AF398" s="68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8"/>
      <c r="AS398" s="68"/>
      <c r="AT398" s="68"/>
    </row>
    <row r="399" spans="20:46" ht="18.75" customHeight="1"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8"/>
      <c r="AE399" s="68"/>
      <c r="AF399" s="68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8"/>
      <c r="AS399" s="68"/>
      <c r="AT399" s="68"/>
    </row>
    <row r="400" spans="20:46" ht="18.75" customHeight="1"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8"/>
      <c r="AE400" s="68"/>
      <c r="AF400" s="68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8"/>
      <c r="AS400" s="68"/>
      <c r="AT400" s="68"/>
    </row>
    <row r="401" spans="20:46" ht="18.75" customHeight="1"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8"/>
      <c r="AE401" s="68"/>
      <c r="AF401" s="68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8"/>
      <c r="AS401" s="68"/>
      <c r="AT401" s="68"/>
    </row>
    <row r="402" spans="20:46" ht="18.75" customHeight="1"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8"/>
      <c r="AE402" s="68"/>
      <c r="AF402" s="68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8"/>
      <c r="AS402" s="68"/>
      <c r="AT402" s="68"/>
    </row>
    <row r="403" spans="20:46" ht="18.75" customHeight="1"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8"/>
      <c r="AE403" s="68"/>
      <c r="AF403" s="68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8"/>
      <c r="AS403" s="68"/>
      <c r="AT403" s="68"/>
    </row>
    <row r="404" spans="20:46" ht="18.75" customHeight="1"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8"/>
      <c r="AE404" s="68"/>
      <c r="AF404" s="68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8"/>
      <c r="AS404" s="68"/>
      <c r="AT404" s="68"/>
    </row>
    <row r="405" spans="20:46" ht="18.75" customHeight="1"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8"/>
      <c r="AE405" s="68"/>
      <c r="AF405" s="68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8"/>
      <c r="AS405" s="68"/>
      <c r="AT405" s="68"/>
    </row>
    <row r="406" spans="20:46" ht="18.75" customHeight="1"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8"/>
      <c r="AE406" s="68"/>
      <c r="AF406" s="68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8"/>
      <c r="AS406" s="68"/>
      <c r="AT406" s="68"/>
    </row>
    <row r="407" spans="20:46" ht="18.75" customHeight="1"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8"/>
      <c r="AE407" s="68"/>
      <c r="AF407" s="68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8"/>
      <c r="AS407" s="68"/>
      <c r="AT407" s="68"/>
    </row>
    <row r="408" spans="20:46" ht="18.75" customHeight="1"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8"/>
      <c r="AE408" s="68"/>
      <c r="AF408" s="68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8"/>
      <c r="AS408" s="68"/>
      <c r="AT408" s="68"/>
    </row>
    <row r="409" spans="20:46" ht="18.75" customHeight="1"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8"/>
      <c r="AE409" s="68"/>
      <c r="AF409" s="68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8"/>
      <c r="AS409" s="68"/>
      <c r="AT409" s="68"/>
    </row>
    <row r="410" spans="20:46" ht="18.75" customHeight="1"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8"/>
      <c r="AE410" s="68"/>
      <c r="AF410" s="68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8"/>
      <c r="AS410" s="68"/>
      <c r="AT410" s="68"/>
    </row>
    <row r="411" spans="20:46" ht="18.75" customHeight="1"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8"/>
      <c r="AE411" s="68"/>
      <c r="AF411" s="68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8"/>
      <c r="AS411" s="68"/>
      <c r="AT411" s="68"/>
    </row>
    <row r="412" spans="20:46" ht="18.75" customHeight="1"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8"/>
      <c r="AE412" s="68"/>
      <c r="AF412" s="68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8"/>
      <c r="AS412" s="68"/>
      <c r="AT412" s="68"/>
    </row>
    <row r="413" spans="20:46" ht="18.75" customHeight="1"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8"/>
      <c r="AE413" s="68"/>
      <c r="AF413" s="68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8"/>
      <c r="AS413" s="68"/>
      <c r="AT413" s="68"/>
    </row>
    <row r="414" spans="20:46" ht="18.75" customHeight="1"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8"/>
      <c r="AE414" s="68"/>
      <c r="AF414" s="68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8"/>
      <c r="AS414" s="68"/>
      <c r="AT414" s="68"/>
    </row>
    <row r="415" spans="20:46" ht="18.75" customHeight="1"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8"/>
      <c r="AE415" s="68"/>
      <c r="AF415" s="68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8"/>
      <c r="AS415" s="68"/>
      <c r="AT415" s="68"/>
    </row>
    <row r="416" spans="20:46" ht="18.75" customHeight="1"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8"/>
      <c r="AE416" s="68"/>
      <c r="AF416" s="68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8"/>
      <c r="AS416" s="68"/>
      <c r="AT416" s="68"/>
    </row>
    <row r="417" spans="20:46" ht="18.75" customHeight="1"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8"/>
      <c r="AE417" s="68"/>
      <c r="AF417" s="68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8"/>
      <c r="AS417" s="68"/>
      <c r="AT417" s="68"/>
    </row>
    <row r="418" spans="20:46" ht="18.75" customHeight="1"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8"/>
      <c r="AE418" s="68"/>
      <c r="AF418" s="68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8"/>
      <c r="AS418" s="68"/>
      <c r="AT418" s="68"/>
    </row>
    <row r="419" spans="20:46" ht="18.75" customHeight="1"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8"/>
      <c r="AE419" s="68"/>
      <c r="AF419" s="68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8"/>
      <c r="AS419" s="68"/>
      <c r="AT419" s="68"/>
    </row>
    <row r="420" spans="20:46" ht="18.75" customHeight="1"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8"/>
      <c r="AE420" s="68"/>
      <c r="AF420" s="68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8"/>
      <c r="AS420" s="68"/>
      <c r="AT420" s="68"/>
    </row>
    <row r="421" spans="20:46" ht="18.75" customHeight="1"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8"/>
      <c r="AE421" s="68"/>
      <c r="AF421" s="68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8"/>
      <c r="AS421" s="68"/>
      <c r="AT421" s="68"/>
    </row>
    <row r="422" spans="20:46" ht="18.75" customHeight="1"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8"/>
      <c r="AE422" s="68"/>
      <c r="AF422" s="68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8"/>
      <c r="AS422" s="68"/>
      <c r="AT422" s="68"/>
    </row>
    <row r="423" spans="20:46" ht="18.75" customHeight="1"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8"/>
      <c r="AE423" s="68"/>
      <c r="AF423" s="68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8"/>
      <c r="AS423" s="68"/>
      <c r="AT423" s="68"/>
    </row>
    <row r="424" spans="20:46" ht="18.75" customHeight="1"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8"/>
      <c r="AE424" s="68"/>
      <c r="AF424" s="68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8"/>
      <c r="AS424" s="68"/>
      <c r="AT424" s="68"/>
    </row>
    <row r="425" spans="20:46" ht="18.75" customHeight="1"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8"/>
      <c r="AE425" s="68"/>
      <c r="AF425" s="68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8"/>
      <c r="AS425" s="68"/>
      <c r="AT425" s="68"/>
    </row>
    <row r="426" spans="20:46" ht="18.75" customHeight="1"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8"/>
      <c r="AE426" s="68"/>
      <c r="AF426" s="68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8"/>
      <c r="AS426" s="68"/>
      <c r="AT426" s="68"/>
    </row>
    <row r="427" spans="20:46" ht="18.75" customHeight="1"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8"/>
      <c r="AE427" s="68"/>
      <c r="AF427" s="68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8"/>
      <c r="AS427" s="68"/>
      <c r="AT427" s="68"/>
    </row>
    <row r="428" spans="20:46" ht="18.75" customHeight="1"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8"/>
      <c r="AE428" s="68"/>
      <c r="AF428" s="68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8"/>
      <c r="AS428" s="68"/>
      <c r="AT428" s="68"/>
    </row>
    <row r="429" spans="20:46" ht="18.75" customHeight="1"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8"/>
      <c r="AE429" s="68"/>
      <c r="AF429" s="68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8"/>
      <c r="AS429" s="68"/>
      <c r="AT429" s="68"/>
    </row>
    <row r="430" spans="20:46" ht="18.75" customHeight="1"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8"/>
      <c r="AE430" s="68"/>
      <c r="AF430" s="68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8"/>
      <c r="AS430" s="68"/>
      <c r="AT430" s="68"/>
    </row>
    <row r="431" spans="20:46" ht="18.75" customHeight="1"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8"/>
      <c r="AE431" s="68"/>
      <c r="AF431" s="68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8"/>
      <c r="AS431" s="68"/>
      <c r="AT431" s="68"/>
    </row>
    <row r="432" spans="20:46" ht="18.75" customHeight="1"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8"/>
      <c r="AE432" s="68"/>
      <c r="AF432" s="68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8"/>
      <c r="AS432" s="68"/>
      <c r="AT432" s="68"/>
    </row>
    <row r="433" spans="20:46" ht="18.75" customHeight="1"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8"/>
      <c r="AE433" s="68"/>
      <c r="AF433" s="68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8"/>
      <c r="AS433" s="68"/>
      <c r="AT433" s="68"/>
    </row>
    <row r="434" spans="20:46" ht="18.75" customHeight="1"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8"/>
      <c r="AE434" s="68"/>
      <c r="AF434" s="68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8"/>
      <c r="AS434" s="68"/>
      <c r="AT434" s="68"/>
    </row>
    <row r="435" spans="20:46" ht="18.75" customHeight="1"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8"/>
      <c r="AE435" s="68"/>
      <c r="AF435" s="68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8"/>
      <c r="AS435" s="68"/>
      <c r="AT435" s="68"/>
    </row>
    <row r="436" spans="20:46" ht="18.75" customHeight="1"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8"/>
      <c r="AE436" s="68"/>
      <c r="AF436" s="68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8"/>
      <c r="AS436" s="68"/>
      <c r="AT436" s="68"/>
    </row>
    <row r="437" spans="20:46" ht="18.75" customHeight="1"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8"/>
      <c r="AE437" s="68"/>
      <c r="AF437" s="68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8"/>
      <c r="AS437" s="68"/>
      <c r="AT437" s="68"/>
    </row>
    <row r="438" spans="20:46" ht="18.75" customHeight="1"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8"/>
      <c r="AE438" s="68"/>
      <c r="AF438" s="68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8"/>
      <c r="AS438" s="68"/>
      <c r="AT438" s="68"/>
    </row>
    <row r="439" spans="20:46" ht="18.75" customHeight="1"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8"/>
      <c r="AE439" s="68"/>
      <c r="AF439" s="68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8"/>
      <c r="AS439" s="68"/>
      <c r="AT439" s="68"/>
    </row>
    <row r="440" spans="20:46" ht="18.75" customHeight="1"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8"/>
      <c r="AE440" s="68"/>
      <c r="AF440" s="68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8"/>
      <c r="AS440" s="68"/>
      <c r="AT440" s="68"/>
    </row>
    <row r="441" spans="20:46" ht="18.75" customHeight="1"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8"/>
      <c r="AE441" s="68"/>
      <c r="AF441" s="68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8"/>
      <c r="AS441" s="68"/>
      <c r="AT441" s="68"/>
    </row>
    <row r="442" spans="20:46" ht="18.75" customHeight="1"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8"/>
      <c r="AE442" s="68"/>
      <c r="AF442" s="68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8"/>
      <c r="AS442" s="68"/>
      <c r="AT442" s="68"/>
    </row>
    <row r="443" spans="20:46" ht="18.75" customHeight="1"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8"/>
      <c r="AE443" s="68"/>
      <c r="AF443" s="68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8"/>
      <c r="AS443" s="68"/>
      <c r="AT443" s="68"/>
    </row>
    <row r="444" spans="20:46" ht="18.75" customHeight="1"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8"/>
      <c r="AE444" s="68"/>
      <c r="AF444" s="68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8"/>
      <c r="AS444" s="68"/>
      <c r="AT444" s="68"/>
    </row>
    <row r="445" spans="20:46" ht="18.75" customHeight="1"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8"/>
      <c r="AE445" s="68"/>
      <c r="AF445" s="68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8"/>
      <c r="AS445" s="68"/>
      <c r="AT445" s="68"/>
    </row>
    <row r="446" spans="20:46" ht="18.75" customHeight="1"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8"/>
      <c r="AE446" s="68"/>
      <c r="AF446" s="68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8"/>
      <c r="AS446" s="68"/>
      <c r="AT446" s="68"/>
    </row>
    <row r="447" spans="20:46" ht="18.75" customHeight="1"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8"/>
      <c r="AE447" s="68"/>
      <c r="AF447" s="68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8"/>
      <c r="AS447" s="68"/>
      <c r="AT447" s="68"/>
    </row>
    <row r="448" spans="20:46" ht="18.75" customHeight="1"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8"/>
      <c r="AE448" s="68"/>
      <c r="AF448" s="68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8"/>
      <c r="AS448" s="68"/>
      <c r="AT448" s="68"/>
    </row>
    <row r="449" spans="20:46" ht="18.75" customHeight="1"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8"/>
      <c r="AE449" s="68"/>
      <c r="AF449" s="68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8"/>
      <c r="AS449" s="68"/>
      <c r="AT449" s="68"/>
    </row>
    <row r="450" spans="20:46" ht="18.75" customHeight="1"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8"/>
      <c r="AE450" s="68"/>
      <c r="AF450" s="68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8"/>
      <c r="AS450" s="68"/>
      <c r="AT450" s="68"/>
    </row>
    <row r="451" spans="20:46" ht="18.75" customHeight="1"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8"/>
      <c r="AE451" s="68"/>
      <c r="AF451" s="68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8"/>
      <c r="AS451" s="68"/>
      <c r="AT451" s="68"/>
    </row>
    <row r="452" spans="20:46" ht="18.75" customHeight="1"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8"/>
      <c r="AE452" s="68"/>
      <c r="AF452" s="68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8"/>
      <c r="AS452" s="68"/>
      <c r="AT452" s="68"/>
    </row>
    <row r="453" spans="20:46" ht="18.75" customHeight="1"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8"/>
      <c r="AE453" s="68"/>
      <c r="AF453" s="68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8"/>
      <c r="AS453" s="68"/>
      <c r="AT453" s="68"/>
    </row>
    <row r="454" spans="20:46" ht="18.75" customHeight="1"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8"/>
      <c r="AE454" s="68"/>
      <c r="AF454" s="68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8"/>
      <c r="AS454" s="68"/>
      <c r="AT454" s="68"/>
    </row>
    <row r="455" spans="20:46" ht="18.75" customHeight="1"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8"/>
      <c r="AE455" s="68"/>
      <c r="AF455" s="68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8"/>
      <c r="AS455" s="68"/>
      <c r="AT455" s="68"/>
    </row>
    <row r="456" spans="20:46" ht="18.75" customHeight="1"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8"/>
      <c r="AE456" s="68"/>
      <c r="AF456" s="68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8"/>
      <c r="AS456" s="68"/>
      <c r="AT456" s="68"/>
    </row>
    <row r="457" spans="20:46" ht="18.75" customHeight="1"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8"/>
      <c r="AE457" s="68"/>
      <c r="AF457" s="68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8"/>
      <c r="AS457" s="68"/>
      <c r="AT457" s="68"/>
    </row>
    <row r="458" spans="20:46" ht="18.75" customHeight="1"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8"/>
      <c r="AE458" s="68"/>
      <c r="AF458" s="68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8"/>
      <c r="AS458" s="68"/>
      <c r="AT458" s="68"/>
    </row>
    <row r="459" spans="20:46" ht="18.75" customHeight="1"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8"/>
      <c r="AE459" s="68"/>
      <c r="AF459" s="68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8"/>
      <c r="AS459" s="68"/>
      <c r="AT459" s="68"/>
    </row>
    <row r="460" spans="20:46" ht="18.75" customHeight="1"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8"/>
      <c r="AE460" s="68"/>
      <c r="AF460" s="68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8"/>
      <c r="AS460" s="68"/>
      <c r="AT460" s="68"/>
    </row>
    <row r="461" spans="20:46" ht="18.75" customHeight="1"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8"/>
      <c r="AE461" s="68"/>
      <c r="AF461" s="68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8"/>
      <c r="AS461" s="68"/>
      <c r="AT461" s="68"/>
    </row>
    <row r="462" spans="20:46" ht="18.75" customHeight="1"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8"/>
      <c r="AE462" s="68"/>
      <c r="AF462" s="68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8"/>
      <c r="AS462" s="68"/>
      <c r="AT462" s="68"/>
    </row>
    <row r="463" spans="20:46" ht="18.75" customHeight="1"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8"/>
      <c r="AE463" s="68"/>
      <c r="AF463" s="68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8"/>
      <c r="AS463" s="68"/>
      <c r="AT463" s="68"/>
    </row>
    <row r="464" spans="20:46" ht="18.75" customHeight="1"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8"/>
      <c r="AE464" s="68"/>
      <c r="AF464" s="68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8"/>
      <c r="AS464" s="68"/>
      <c r="AT464" s="68"/>
    </row>
    <row r="465" spans="20:46" ht="18.75" customHeight="1"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8"/>
      <c r="AE465" s="68"/>
      <c r="AF465" s="68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8"/>
      <c r="AS465" s="68"/>
      <c r="AT465" s="68"/>
    </row>
    <row r="466" spans="20:46" ht="18.75" customHeight="1"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8"/>
      <c r="AE466" s="68"/>
      <c r="AF466" s="68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8"/>
      <c r="AS466" s="68"/>
      <c r="AT466" s="68"/>
    </row>
    <row r="467" spans="20:46" ht="18.75" customHeight="1"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8"/>
      <c r="AE467" s="68"/>
      <c r="AF467" s="68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8"/>
      <c r="AS467" s="68"/>
      <c r="AT467" s="68"/>
    </row>
    <row r="468" spans="20:46" ht="18.75" customHeight="1"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8"/>
      <c r="AE468" s="68"/>
      <c r="AF468" s="68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8"/>
      <c r="AS468" s="68"/>
      <c r="AT468" s="68"/>
    </row>
    <row r="469" spans="20:46" ht="18.75" customHeight="1"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8"/>
      <c r="AE469" s="68"/>
      <c r="AF469" s="68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8"/>
      <c r="AS469" s="68"/>
      <c r="AT469" s="68"/>
    </row>
    <row r="470" spans="20:46" ht="18.75" customHeight="1"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8"/>
      <c r="AE470" s="68"/>
      <c r="AF470" s="68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8"/>
      <c r="AS470" s="68"/>
      <c r="AT470" s="68"/>
    </row>
    <row r="471" spans="20:46" ht="18.75" customHeight="1"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8"/>
      <c r="AE471" s="68"/>
      <c r="AF471" s="68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8"/>
      <c r="AS471" s="68"/>
      <c r="AT471" s="68"/>
    </row>
    <row r="472" spans="20:46" ht="18.75" customHeight="1"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8"/>
      <c r="AE472" s="68"/>
      <c r="AF472" s="68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8"/>
      <c r="AS472" s="68"/>
      <c r="AT472" s="68"/>
    </row>
    <row r="473" spans="20:46" ht="18.75" customHeight="1"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8"/>
      <c r="AE473" s="68"/>
      <c r="AF473" s="68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8"/>
      <c r="AS473" s="68"/>
      <c r="AT473" s="68"/>
    </row>
    <row r="474" spans="20:46" ht="18.75" customHeight="1"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8"/>
      <c r="AE474" s="68"/>
      <c r="AF474" s="68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8"/>
      <c r="AS474" s="68"/>
      <c r="AT474" s="68"/>
    </row>
    <row r="475" spans="20:46" ht="18.75" customHeight="1"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8"/>
      <c r="AE475" s="68"/>
      <c r="AF475" s="68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8"/>
      <c r="AS475" s="68"/>
      <c r="AT475" s="68"/>
    </row>
    <row r="476" spans="20:46" ht="18.75" customHeight="1"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8"/>
      <c r="AE476" s="68"/>
      <c r="AF476" s="68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8"/>
      <c r="AS476" s="68"/>
      <c r="AT476" s="68"/>
    </row>
    <row r="477" spans="20:46" ht="18.75" customHeight="1"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8"/>
      <c r="AE477" s="68"/>
      <c r="AF477" s="68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8"/>
      <c r="AS477" s="68"/>
      <c r="AT477" s="68"/>
    </row>
    <row r="478" spans="20:46" ht="18.75" customHeight="1"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8"/>
      <c r="AE478" s="68"/>
      <c r="AF478" s="68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8"/>
      <c r="AS478" s="68"/>
      <c r="AT478" s="68"/>
    </row>
    <row r="479" spans="20:46" ht="18.75" customHeight="1"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8"/>
      <c r="AE479" s="68"/>
      <c r="AF479" s="68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8"/>
      <c r="AS479" s="68"/>
      <c r="AT479" s="68"/>
    </row>
    <row r="480" spans="20:46" ht="18.75" customHeight="1"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8"/>
      <c r="AE480" s="68"/>
      <c r="AF480" s="68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8"/>
      <c r="AS480" s="68"/>
      <c r="AT480" s="68"/>
    </row>
    <row r="481" spans="20:46" ht="18.75" customHeight="1"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8"/>
      <c r="AE481" s="68"/>
      <c r="AF481" s="68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8"/>
      <c r="AS481" s="68"/>
      <c r="AT481" s="68"/>
    </row>
    <row r="482" spans="20:46" ht="18.75" customHeight="1"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8"/>
      <c r="AE482" s="68"/>
      <c r="AF482" s="68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8"/>
      <c r="AS482" s="68"/>
      <c r="AT482" s="68"/>
    </row>
    <row r="483" spans="20:46" ht="18.75" customHeight="1"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8"/>
      <c r="AE483" s="68"/>
      <c r="AF483" s="68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8"/>
      <c r="AS483" s="68"/>
      <c r="AT483" s="68"/>
    </row>
    <row r="484" spans="20:46" ht="18.75" customHeight="1"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8"/>
      <c r="AE484" s="68"/>
      <c r="AF484" s="68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8"/>
      <c r="AS484" s="68"/>
      <c r="AT484" s="68"/>
    </row>
    <row r="485" spans="20:46" ht="18.75" customHeight="1"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8"/>
      <c r="AE485" s="68"/>
      <c r="AF485" s="68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8"/>
      <c r="AS485" s="68"/>
      <c r="AT485" s="68"/>
    </row>
    <row r="486" spans="20:46" ht="18.75" customHeight="1"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8"/>
      <c r="AE486" s="68"/>
      <c r="AF486" s="68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8"/>
      <c r="AS486" s="68"/>
      <c r="AT486" s="68"/>
    </row>
    <row r="487" spans="20:46" ht="18.75" customHeight="1"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8"/>
      <c r="AE487" s="68"/>
      <c r="AF487" s="68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8"/>
      <c r="AS487" s="68"/>
      <c r="AT487" s="68"/>
    </row>
    <row r="488" spans="20:46" ht="18.75" customHeight="1"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8"/>
      <c r="AE488" s="68"/>
      <c r="AF488" s="68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8"/>
      <c r="AS488" s="68"/>
      <c r="AT488" s="68"/>
    </row>
    <row r="489" spans="20:46" ht="18.75" customHeight="1"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8"/>
      <c r="AE489" s="68"/>
      <c r="AF489" s="68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8"/>
      <c r="AS489" s="68"/>
      <c r="AT489" s="68"/>
    </row>
    <row r="490" spans="20:46" ht="18.75" customHeight="1"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8"/>
      <c r="AE490" s="68"/>
      <c r="AF490" s="68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8"/>
      <c r="AS490" s="68"/>
      <c r="AT490" s="68"/>
    </row>
    <row r="491" spans="20:46" ht="18.75" customHeight="1"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8"/>
      <c r="AE491" s="68"/>
      <c r="AF491" s="68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8"/>
      <c r="AS491" s="68"/>
      <c r="AT491" s="68"/>
    </row>
    <row r="492" spans="20:46" ht="18.75" customHeight="1"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8"/>
      <c r="AE492" s="68"/>
      <c r="AF492" s="68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8"/>
      <c r="AS492" s="68"/>
      <c r="AT492" s="68"/>
    </row>
    <row r="493" spans="20:46" ht="18.75" customHeight="1"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8"/>
      <c r="AE493" s="68"/>
      <c r="AF493" s="68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8"/>
      <c r="AS493" s="68"/>
      <c r="AT493" s="68"/>
    </row>
    <row r="494" spans="20:46" ht="18.75" customHeight="1"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8"/>
      <c r="AE494" s="68"/>
      <c r="AF494" s="68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8"/>
      <c r="AS494" s="68"/>
      <c r="AT494" s="68"/>
    </row>
    <row r="495" spans="20:46" ht="18.75" customHeight="1"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8"/>
      <c r="AE495" s="68"/>
      <c r="AF495" s="68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8"/>
      <c r="AS495" s="68"/>
      <c r="AT495" s="68"/>
    </row>
    <row r="496" spans="20:46" ht="18.75" customHeight="1"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8"/>
      <c r="AE496" s="68"/>
      <c r="AF496" s="68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8"/>
      <c r="AS496" s="68"/>
      <c r="AT496" s="68"/>
    </row>
    <row r="497" spans="20:46" ht="18.75" customHeight="1"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8"/>
      <c r="AE497" s="68"/>
      <c r="AF497" s="68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8"/>
      <c r="AS497" s="68"/>
      <c r="AT497" s="68"/>
    </row>
    <row r="498" spans="20:46" ht="18.75" customHeight="1"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8"/>
      <c r="AE498" s="68"/>
      <c r="AF498" s="68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8"/>
      <c r="AS498" s="68"/>
      <c r="AT498" s="68"/>
    </row>
    <row r="499" spans="20:46" ht="18.75" customHeight="1"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8"/>
      <c r="AE499" s="68"/>
      <c r="AF499" s="68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8"/>
      <c r="AS499" s="68"/>
      <c r="AT499" s="68"/>
    </row>
    <row r="500" spans="20:46" ht="18.75" customHeight="1"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8"/>
      <c r="AE500" s="68"/>
      <c r="AF500" s="68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8"/>
      <c r="AS500" s="68"/>
      <c r="AT500" s="68"/>
    </row>
    <row r="501" spans="20:46" ht="18.75" customHeight="1"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8"/>
      <c r="AE501" s="68"/>
      <c r="AF501" s="68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8"/>
      <c r="AS501" s="68"/>
      <c r="AT501" s="68"/>
    </row>
    <row r="502" spans="20:46" ht="18.75" customHeight="1"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8"/>
      <c r="AE502" s="68"/>
      <c r="AF502" s="68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8"/>
      <c r="AS502" s="68"/>
      <c r="AT502" s="68"/>
    </row>
    <row r="503" spans="20:46" ht="18.75" customHeight="1"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8"/>
      <c r="AE503" s="68"/>
      <c r="AF503" s="68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8"/>
      <c r="AS503" s="68"/>
      <c r="AT503" s="68"/>
    </row>
    <row r="504" spans="20:46" ht="18.75" customHeight="1"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8"/>
      <c r="AE504" s="68"/>
      <c r="AF504" s="68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8"/>
      <c r="AS504" s="68"/>
      <c r="AT504" s="68"/>
    </row>
    <row r="505" spans="20:46" ht="18.75" customHeight="1"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8"/>
      <c r="AE505" s="68"/>
      <c r="AF505" s="68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8"/>
      <c r="AS505" s="68"/>
      <c r="AT505" s="68"/>
    </row>
    <row r="506" spans="20:46" ht="18.75" customHeight="1"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8"/>
      <c r="AE506" s="68"/>
      <c r="AF506" s="68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8"/>
      <c r="AS506" s="68"/>
      <c r="AT506" s="68"/>
    </row>
    <row r="507" spans="20:46" ht="18.75" customHeight="1"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8"/>
      <c r="AE507" s="68"/>
      <c r="AF507" s="68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8"/>
      <c r="AS507" s="68"/>
      <c r="AT507" s="68"/>
    </row>
    <row r="508" spans="20:46" ht="18.75" customHeight="1"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8"/>
      <c r="AE508" s="68"/>
      <c r="AF508" s="68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8"/>
      <c r="AS508" s="68"/>
      <c r="AT508" s="68"/>
    </row>
    <row r="509" spans="20:46" ht="18.75" customHeight="1"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8"/>
      <c r="AE509" s="68"/>
      <c r="AF509" s="68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8"/>
      <c r="AS509" s="68"/>
      <c r="AT509" s="68"/>
    </row>
    <row r="510" spans="20:46" ht="18.75" customHeight="1"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8"/>
      <c r="AE510" s="68"/>
      <c r="AF510" s="68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8"/>
      <c r="AS510" s="68"/>
      <c r="AT510" s="68"/>
    </row>
    <row r="511" spans="20:46" ht="18.75" customHeight="1"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8"/>
      <c r="AE511" s="68"/>
      <c r="AF511" s="68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8"/>
      <c r="AS511" s="68"/>
      <c r="AT511" s="68"/>
    </row>
    <row r="512" spans="20:46" ht="18.75" customHeight="1"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8"/>
      <c r="AE512" s="68"/>
      <c r="AF512" s="68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8"/>
      <c r="AS512" s="68"/>
      <c r="AT512" s="68"/>
    </row>
    <row r="513" spans="20:46" ht="18.75" customHeight="1"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8"/>
      <c r="AE513" s="68"/>
      <c r="AF513" s="68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8"/>
      <c r="AS513" s="68"/>
      <c r="AT513" s="68"/>
    </row>
    <row r="514" spans="20:46" ht="18.75" customHeight="1"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8"/>
      <c r="AE514" s="68"/>
      <c r="AF514" s="68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8"/>
      <c r="AS514" s="68"/>
      <c r="AT514" s="68"/>
    </row>
    <row r="515" spans="20:46" ht="18.75" customHeight="1"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8"/>
      <c r="AE515" s="68"/>
      <c r="AF515" s="68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8"/>
      <c r="AS515" s="68"/>
      <c r="AT515" s="68"/>
    </row>
    <row r="516" spans="20:46" ht="18.75" customHeight="1"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8"/>
      <c r="AE516" s="68"/>
      <c r="AF516" s="68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8"/>
      <c r="AS516" s="68"/>
      <c r="AT516" s="68"/>
    </row>
    <row r="517" spans="20:46" ht="18.75" customHeight="1"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8"/>
      <c r="AE517" s="68"/>
      <c r="AF517" s="68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8"/>
      <c r="AS517" s="68"/>
      <c r="AT517" s="68"/>
    </row>
    <row r="518" spans="20:46" ht="18.75" customHeight="1"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8"/>
      <c r="AE518" s="68"/>
      <c r="AF518" s="68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8"/>
      <c r="AS518" s="68"/>
      <c r="AT518" s="68"/>
    </row>
    <row r="519" spans="20:46" ht="18.75" customHeight="1"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8"/>
      <c r="AE519" s="68"/>
      <c r="AF519" s="68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8"/>
      <c r="AS519" s="68"/>
      <c r="AT519" s="68"/>
    </row>
    <row r="520" spans="20:46" ht="18.75" customHeight="1"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8"/>
      <c r="AE520" s="68"/>
      <c r="AF520" s="68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8"/>
      <c r="AS520" s="68"/>
      <c r="AT520" s="68"/>
    </row>
    <row r="521" spans="20:46" ht="18.75" customHeight="1"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8"/>
      <c r="AE521" s="68"/>
      <c r="AF521" s="68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8"/>
      <c r="AS521" s="68"/>
      <c r="AT521" s="68"/>
    </row>
    <row r="522" spans="20:46" ht="18.75" customHeight="1"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8"/>
      <c r="AE522" s="68"/>
      <c r="AF522" s="68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8"/>
      <c r="AS522" s="68"/>
      <c r="AT522" s="68"/>
    </row>
    <row r="523" spans="20:46" ht="18.75" customHeight="1"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8"/>
      <c r="AE523" s="68"/>
      <c r="AF523" s="68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8"/>
      <c r="AS523" s="68"/>
      <c r="AT523" s="68"/>
    </row>
    <row r="524" spans="20:46" ht="18.75" customHeight="1"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8"/>
      <c r="AE524" s="68"/>
      <c r="AF524" s="68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8"/>
      <c r="AS524" s="68"/>
      <c r="AT524" s="68"/>
    </row>
    <row r="525" spans="20:46" ht="18.75" customHeight="1"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8"/>
      <c r="AE525" s="68"/>
      <c r="AF525" s="68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8"/>
      <c r="AS525" s="68"/>
      <c r="AT525" s="68"/>
    </row>
    <row r="526" spans="20:46" ht="18.75" customHeight="1"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8"/>
      <c r="AE526" s="68"/>
      <c r="AF526" s="68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8"/>
      <c r="AS526" s="68"/>
      <c r="AT526" s="68"/>
    </row>
    <row r="527" spans="20:46" ht="18.75" customHeight="1"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8"/>
      <c r="AE527" s="68"/>
      <c r="AF527" s="68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8"/>
      <c r="AS527" s="68"/>
      <c r="AT527" s="68"/>
    </row>
    <row r="528" spans="20:46" ht="18.75" customHeight="1"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8"/>
      <c r="AE528" s="68"/>
      <c r="AF528" s="68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8"/>
      <c r="AS528" s="68"/>
      <c r="AT528" s="68"/>
    </row>
    <row r="529" spans="20:46" ht="18.75" customHeight="1"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8"/>
      <c r="AE529" s="68"/>
      <c r="AF529" s="68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8"/>
      <c r="AS529" s="68"/>
      <c r="AT529" s="68"/>
    </row>
    <row r="530" spans="20:46" ht="18.75" customHeight="1"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8"/>
      <c r="AE530" s="68"/>
      <c r="AF530" s="68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8"/>
      <c r="AS530" s="68"/>
      <c r="AT530" s="68"/>
    </row>
    <row r="531" spans="20:46" ht="18.75" customHeight="1"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8"/>
      <c r="AE531" s="68"/>
      <c r="AF531" s="68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8"/>
      <c r="AS531" s="68"/>
      <c r="AT531" s="68"/>
    </row>
    <row r="532" spans="20:46" ht="18.75" customHeight="1"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8"/>
      <c r="AE532" s="68"/>
      <c r="AF532" s="68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8"/>
      <c r="AS532" s="68"/>
      <c r="AT532" s="68"/>
    </row>
    <row r="533" spans="20:46" ht="18.75" customHeight="1"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8"/>
      <c r="AE533" s="68"/>
      <c r="AF533" s="68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8"/>
      <c r="AS533" s="68"/>
      <c r="AT533" s="68"/>
    </row>
    <row r="534" spans="20:46" ht="18.75" customHeight="1"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8"/>
      <c r="AE534" s="68"/>
      <c r="AF534" s="68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8"/>
      <c r="AS534" s="68"/>
      <c r="AT534" s="68"/>
    </row>
    <row r="535" spans="20:46" ht="18.75" customHeight="1"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8"/>
      <c r="AE535" s="68"/>
      <c r="AF535" s="68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8"/>
      <c r="AS535" s="68"/>
      <c r="AT535" s="68"/>
    </row>
    <row r="536" spans="20:46" ht="18.75" customHeight="1"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8"/>
      <c r="AE536" s="68"/>
      <c r="AF536" s="68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8"/>
      <c r="AS536" s="68"/>
      <c r="AT536" s="68"/>
    </row>
    <row r="537" spans="20:46" ht="18.75" customHeight="1"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8"/>
      <c r="AE537" s="68"/>
      <c r="AF537" s="68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8"/>
      <c r="AS537" s="68"/>
      <c r="AT537" s="68"/>
    </row>
    <row r="538" spans="20:46" ht="18.75" customHeight="1"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8"/>
      <c r="AE538" s="68"/>
      <c r="AF538" s="68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8"/>
      <c r="AS538" s="68"/>
      <c r="AT538" s="68"/>
    </row>
    <row r="539" spans="20:46" ht="18.75" customHeight="1"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8"/>
      <c r="AE539" s="68"/>
      <c r="AF539" s="68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8"/>
      <c r="AS539" s="68"/>
      <c r="AT539" s="68"/>
    </row>
    <row r="540" spans="20:46" ht="18.75" customHeight="1"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8"/>
      <c r="AE540" s="68"/>
      <c r="AF540" s="68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8"/>
      <c r="AS540" s="68"/>
      <c r="AT540" s="68"/>
    </row>
    <row r="541" spans="20:46" ht="18.75" customHeight="1"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8"/>
      <c r="AE541" s="68"/>
      <c r="AF541" s="68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8"/>
      <c r="AS541" s="68"/>
      <c r="AT541" s="68"/>
    </row>
    <row r="542" spans="20:46" ht="18.75" customHeight="1"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8"/>
      <c r="AE542" s="68"/>
      <c r="AF542" s="68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8"/>
      <c r="AS542" s="68"/>
      <c r="AT542" s="68"/>
    </row>
    <row r="543" spans="20:46" ht="18.75" customHeight="1"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8"/>
      <c r="AE543" s="68"/>
      <c r="AF543" s="68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8"/>
      <c r="AS543" s="68"/>
      <c r="AT543" s="68"/>
    </row>
    <row r="544" spans="20:46" ht="18.75" customHeight="1"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8"/>
      <c r="AE544" s="68"/>
      <c r="AF544" s="68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8"/>
      <c r="AS544" s="68"/>
      <c r="AT544" s="68"/>
    </row>
    <row r="545" spans="20:46" ht="18.75" customHeight="1"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8"/>
      <c r="AE545" s="68"/>
      <c r="AF545" s="68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8"/>
      <c r="AS545" s="68"/>
      <c r="AT545" s="68"/>
    </row>
    <row r="546" spans="20:46" ht="18.75" customHeight="1"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8"/>
      <c r="AE546" s="68"/>
      <c r="AF546" s="68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8"/>
      <c r="AS546" s="68"/>
      <c r="AT546" s="68"/>
    </row>
    <row r="547" spans="20:46" ht="18.75" customHeight="1"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8"/>
      <c r="AE547" s="68"/>
      <c r="AF547" s="68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8"/>
      <c r="AS547" s="68"/>
      <c r="AT547" s="68"/>
    </row>
    <row r="548" spans="20:46" ht="18.75" customHeight="1"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8"/>
      <c r="AE548" s="68"/>
      <c r="AF548" s="68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8"/>
      <c r="AS548" s="68"/>
      <c r="AT548" s="68"/>
    </row>
    <row r="549" spans="20:46" ht="18.75" customHeight="1"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8"/>
      <c r="AE549" s="68"/>
      <c r="AF549" s="68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8"/>
      <c r="AS549" s="68"/>
      <c r="AT549" s="68"/>
    </row>
    <row r="550" spans="20:46" ht="18.75" customHeight="1"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8"/>
      <c r="AE550" s="68"/>
      <c r="AF550" s="68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8"/>
      <c r="AS550" s="68"/>
      <c r="AT550" s="68"/>
    </row>
    <row r="551" spans="20:46" ht="18.75" customHeight="1"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8"/>
      <c r="AE551" s="68"/>
      <c r="AF551" s="68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8"/>
      <c r="AS551" s="68"/>
      <c r="AT551" s="68"/>
    </row>
    <row r="552" spans="20:46" ht="18.75" customHeight="1"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8"/>
      <c r="AE552" s="68"/>
      <c r="AF552" s="68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8"/>
      <c r="AS552" s="68"/>
      <c r="AT552" s="68"/>
    </row>
    <row r="553" spans="20:46" ht="18.75" customHeight="1"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8"/>
      <c r="AE553" s="68"/>
      <c r="AF553" s="68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8"/>
      <c r="AS553" s="68"/>
      <c r="AT553" s="68"/>
    </row>
    <row r="554" spans="20:46" ht="18.75" customHeight="1"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8"/>
      <c r="AE554" s="68"/>
      <c r="AF554" s="68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8"/>
      <c r="AS554" s="68"/>
      <c r="AT554" s="68"/>
    </row>
    <row r="555" spans="20:46" ht="18.75" customHeight="1"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8"/>
      <c r="AE555" s="68"/>
      <c r="AF555" s="68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8"/>
      <c r="AS555" s="68"/>
      <c r="AT555" s="68"/>
    </row>
    <row r="556" spans="20:46" ht="18.75" customHeight="1"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8"/>
      <c r="AE556" s="68"/>
      <c r="AF556" s="68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8"/>
      <c r="AS556" s="68"/>
      <c r="AT556" s="68"/>
    </row>
    <row r="557" spans="20:46" ht="18.75" customHeight="1"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8"/>
      <c r="AE557" s="68"/>
      <c r="AF557" s="68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8"/>
      <c r="AS557" s="68"/>
      <c r="AT557" s="68"/>
    </row>
    <row r="558" spans="20:46" ht="18.75" customHeight="1"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8"/>
      <c r="AE558" s="68"/>
      <c r="AF558" s="68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8"/>
      <c r="AS558" s="68"/>
      <c r="AT558" s="68"/>
    </row>
    <row r="559" spans="20:46" ht="18.75" customHeight="1"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8"/>
      <c r="AE559" s="68"/>
      <c r="AF559" s="68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8"/>
      <c r="AS559" s="68"/>
      <c r="AT559" s="68"/>
    </row>
    <row r="560" spans="20:46" ht="18.75" customHeight="1"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8"/>
      <c r="AE560" s="68"/>
      <c r="AF560" s="68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8"/>
      <c r="AS560" s="68"/>
      <c r="AT560" s="68"/>
    </row>
    <row r="561" spans="20:46" ht="18.75" customHeight="1"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8"/>
      <c r="AE561" s="68"/>
      <c r="AF561" s="68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8"/>
      <c r="AS561" s="68"/>
      <c r="AT561" s="68"/>
    </row>
    <row r="562" spans="20:46" ht="18.75" customHeight="1"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8"/>
      <c r="AE562" s="68"/>
      <c r="AF562" s="68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8"/>
      <c r="AS562" s="68"/>
      <c r="AT562" s="68"/>
    </row>
    <row r="563" spans="20:46" ht="18.75" customHeight="1"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8"/>
      <c r="AE563" s="68"/>
      <c r="AF563" s="68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8"/>
      <c r="AS563" s="68"/>
      <c r="AT563" s="68"/>
    </row>
    <row r="564" spans="20:46" ht="18.75" customHeight="1"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8"/>
      <c r="AE564" s="68"/>
      <c r="AF564" s="68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8"/>
      <c r="AS564" s="68"/>
      <c r="AT564" s="68"/>
    </row>
    <row r="565" spans="20:46" ht="18.75" customHeight="1"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8"/>
      <c r="AE565" s="68"/>
      <c r="AF565" s="68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8"/>
      <c r="AS565" s="68"/>
      <c r="AT565" s="68"/>
    </row>
    <row r="566" spans="20:46" ht="18.75" customHeight="1"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8"/>
      <c r="AE566" s="68"/>
      <c r="AF566" s="68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8"/>
      <c r="AS566" s="68"/>
      <c r="AT566" s="68"/>
    </row>
    <row r="567" spans="20:46" ht="18.75" customHeight="1"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8"/>
      <c r="AE567" s="68"/>
      <c r="AF567" s="68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8"/>
      <c r="AS567" s="68"/>
      <c r="AT567" s="68"/>
    </row>
    <row r="568" spans="20:46" ht="18.75" customHeight="1"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8"/>
      <c r="AE568" s="68"/>
      <c r="AF568" s="68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8"/>
      <c r="AS568" s="68"/>
      <c r="AT568" s="68"/>
    </row>
    <row r="569" spans="20:46" ht="18.75" customHeight="1"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8"/>
      <c r="AE569" s="68"/>
      <c r="AF569" s="68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8"/>
      <c r="AS569" s="68"/>
      <c r="AT569" s="68"/>
    </row>
    <row r="570" spans="20:46" ht="18.75" customHeight="1"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8"/>
      <c r="AE570" s="68"/>
      <c r="AF570" s="68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8"/>
      <c r="AS570" s="68"/>
      <c r="AT570" s="68"/>
    </row>
    <row r="571" spans="20:46" ht="18.75" customHeight="1"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8"/>
      <c r="AE571" s="68"/>
      <c r="AF571" s="68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8"/>
      <c r="AS571" s="68"/>
      <c r="AT571" s="68"/>
    </row>
    <row r="572" spans="20:46" ht="18.75" customHeight="1"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8"/>
      <c r="AE572" s="68"/>
      <c r="AF572" s="68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8"/>
      <c r="AS572" s="68"/>
      <c r="AT572" s="68"/>
    </row>
    <row r="573" spans="20:46" ht="18.75" customHeight="1"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8"/>
      <c r="AE573" s="68"/>
      <c r="AF573" s="68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8"/>
      <c r="AS573" s="68"/>
      <c r="AT573" s="68"/>
    </row>
    <row r="574" spans="20:46" ht="18.75" customHeight="1"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8"/>
      <c r="AE574" s="68"/>
      <c r="AF574" s="68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8"/>
      <c r="AS574" s="68"/>
      <c r="AT574" s="68"/>
    </row>
    <row r="575" spans="20:46" ht="18.75" customHeight="1"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8"/>
      <c r="AE575" s="68"/>
      <c r="AF575" s="68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8"/>
      <c r="AS575" s="68"/>
      <c r="AT575" s="68"/>
    </row>
    <row r="576" spans="20:46" ht="18.75" customHeight="1"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8"/>
      <c r="AE576" s="68"/>
      <c r="AF576" s="68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8"/>
      <c r="AS576" s="68"/>
      <c r="AT576" s="68"/>
    </row>
    <row r="577" spans="20:46" ht="18.75" customHeight="1"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8"/>
      <c r="AE577" s="68"/>
      <c r="AF577" s="68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8"/>
      <c r="AS577" s="68"/>
      <c r="AT577" s="68"/>
    </row>
    <row r="578" spans="20:46" ht="18.75" customHeight="1"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8"/>
      <c r="AE578" s="68"/>
      <c r="AF578" s="68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8"/>
      <c r="AS578" s="68"/>
      <c r="AT578" s="68"/>
    </row>
    <row r="579" spans="20:46" ht="18.75" customHeight="1"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8"/>
      <c r="AE579" s="68"/>
      <c r="AF579" s="68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8"/>
      <c r="AS579" s="68"/>
      <c r="AT579" s="68"/>
    </row>
    <row r="580" spans="20:46" ht="18.75" customHeight="1"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8"/>
      <c r="AE580" s="68"/>
      <c r="AF580" s="68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8"/>
      <c r="AS580" s="68"/>
      <c r="AT580" s="68"/>
    </row>
    <row r="581" spans="20:46" ht="18.75" customHeight="1"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8"/>
      <c r="AE581" s="68"/>
      <c r="AF581" s="68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8"/>
      <c r="AS581" s="68"/>
      <c r="AT581" s="68"/>
    </row>
    <row r="582" spans="20:46" ht="18.75" customHeight="1"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8"/>
      <c r="AE582" s="68"/>
      <c r="AF582" s="68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8"/>
      <c r="AS582" s="68"/>
      <c r="AT582" s="68"/>
    </row>
    <row r="583" spans="20:46" ht="18.75" customHeight="1"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8"/>
      <c r="AE583" s="68"/>
      <c r="AF583" s="68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8"/>
      <c r="AS583" s="68"/>
      <c r="AT583" s="68"/>
    </row>
    <row r="584" spans="20:46" ht="18.75" customHeight="1"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8"/>
      <c r="AE584" s="68"/>
      <c r="AF584" s="68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8"/>
      <c r="AS584" s="68"/>
      <c r="AT584" s="68"/>
    </row>
    <row r="585" spans="20:46" ht="18.75" customHeight="1"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8"/>
      <c r="AE585" s="68"/>
      <c r="AF585" s="68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8"/>
      <c r="AS585" s="68"/>
      <c r="AT585" s="68"/>
    </row>
    <row r="586" spans="20:46" ht="18.75" customHeight="1"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8"/>
      <c r="AE586" s="68"/>
      <c r="AF586" s="68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8"/>
      <c r="AS586" s="68"/>
      <c r="AT586" s="68"/>
    </row>
    <row r="587" spans="20:46" ht="18.75" customHeight="1"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8"/>
      <c r="AE587" s="68"/>
      <c r="AF587" s="68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8"/>
      <c r="AS587" s="68"/>
      <c r="AT587" s="68"/>
    </row>
    <row r="588" spans="20:46" ht="18.75" customHeight="1"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8"/>
      <c r="AE588" s="68"/>
      <c r="AF588" s="68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8"/>
      <c r="AS588" s="68"/>
      <c r="AT588" s="68"/>
    </row>
    <row r="589" spans="20:46" ht="18.75" customHeight="1"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8"/>
      <c r="AE589" s="68"/>
      <c r="AF589" s="68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8"/>
      <c r="AS589" s="68"/>
      <c r="AT589" s="68"/>
    </row>
    <row r="590" spans="20:46" ht="18.75" customHeight="1"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8"/>
      <c r="AE590" s="68"/>
      <c r="AF590" s="68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8"/>
      <c r="AS590" s="68"/>
      <c r="AT590" s="68"/>
    </row>
    <row r="591" spans="20:46" ht="18.75" customHeight="1"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8"/>
      <c r="AE591" s="68"/>
      <c r="AF591" s="68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8"/>
      <c r="AS591" s="68"/>
      <c r="AT591" s="68"/>
    </row>
    <row r="592" spans="20:46" ht="18.75" customHeight="1"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8"/>
      <c r="AE592" s="68"/>
      <c r="AF592" s="68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8"/>
      <c r="AS592" s="68"/>
      <c r="AT592" s="68"/>
    </row>
    <row r="593" spans="20:46" ht="18.75" customHeight="1"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8"/>
      <c r="AE593" s="68"/>
      <c r="AF593" s="68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8"/>
      <c r="AS593" s="68"/>
      <c r="AT593" s="68"/>
    </row>
    <row r="594" spans="20:46" ht="18.75" customHeight="1"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8"/>
      <c r="AE594" s="68"/>
      <c r="AF594" s="68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8"/>
      <c r="AS594" s="68"/>
      <c r="AT594" s="68"/>
    </row>
    <row r="595" spans="20:46" ht="18.75" customHeight="1"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8"/>
      <c r="AE595" s="68"/>
      <c r="AF595" s="68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8"/>
      <c r="AS595" s="68"/>
      <c r="AT595" s="68"/>
    </row>
    <row r="596" spans="20:46" ht="18.75" customHeight="1"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8"/>
      <c r="AE596" s="68"/>
      <c r="AF596" s="68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8"/>
      <c r="AS596" s="68"/>
      <c r="AT596" s="68"/>
    </row>
    <row r="597" spans="20:46" ht="18.75" customHeight="1"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8"/>
      <c r="AE597" s="68"/>
      <c r="AF597" s="68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8"/>
      <c r="AS597" s="68"/>
      <c r="AT597" s="68"/>
    </row>
    <row r="598" spans="20:46" ht="18.75" customHeight="1"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8"/>
      <c r="AE598" s="68"/>
      <c r="AF598" s="68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8"/>
      <c r="AS598" s="68"/>
      <c r="AT598" s="68"/>
    </row>
    <row r="599" spans="20:46" ht="18.75" customHeight="1"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8"/>
      <c r="AE599" s="68"/>
      <c r="AF599" s="68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8"/>
      <c r="AS599" s="68"/>
      <c r="AT599" s="68"/>
    </row>
    <row r="600" spans="20:46" ht="18.75" customHeight="1"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8"/>
      <c r="AE600" s="68"/>
      <c r="AF600" s="68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8"/>
      <c r="AS600" s="68"/>
      <c r="AT600" s="68"/>
    </row>
    <row r="601" spans="20:46" ht="18.75" customHeight="1"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8"/>
      <c r="AE601" s="68"/>
      <c r="AF601" s="68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8"/>
      <c r="AS601" s="68"/>
      <c r="AT601" s="68"/>
    </row>
    <row r="602" spans="20:46" ht="18.75" customHeight="1"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8"/>
      <c r="AE602" s="68"/>
      <c r="AF602" s="68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8"/>
      <c r="AS602" s="68"/>
      <c r="AT602" s="68"/>
    </row>
    <row r="603" spans="20:46" ht="18.75" customHeight="1"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8"/>
      <c r="AE603" s="68"/>
      <c r="AF603" s="68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8"/>
      <c r="AS603" s="68"/>
      <c r="AT603" s="68"/>
    </row>
    <row r="604" spans="20:46" ht="18.75" customHeight="1"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8"/>
      <c r="AE604" s="68"/>
      <c r="AF604" s="68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8"/>
      <c r="AS604" s="68"/>
      <c r="AT604" s="68"/>
    </row>
    <row r="605" spans="20:46" ht="18.75" customHeight="1"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8"/>
      <c r="AE605" s="68"/>
      <c r="AF605" s="68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8"/>
      <c r="AS605" s="68"/>
      <c r="AT605" s="68"/>
    </row>
    <row r="606" spans="20:46" ht="18.75" customHeight="1"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8"/>
      <c r="AE606" s="68"/>
      <c r="AF606" s="68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8"/>
      <c r="AS606" s="68"/>
      <c r="AT606" s="68"/>
    </row>
    <row r="607" spans="20:46" ht="18.75" customHeight="1"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8"/>
      <c r="AE607" s="68"/>
      <c r="AF607" s="68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8"/>
      <c r="AS607" s="68"/>
      <c r="AT607" s="68"/>
    </row>
    <row r="608" spans="20:46" ht="18.75" customHeight="1"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8"/>
      <c r="AE608" s="68"/>
      <c r="AF608" s="68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8"/>
      <c r="AS608" s="68"/>
      <c r="AT608" s="68"/>
    </row>
    <row r="609" spans="20:46" ht="18.75" customHeight="1"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8"/>
      <c r="AE609" s="68"/>
      <c r="AF609" s="68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8"/>
      <c r="AS609" s="68"/>
      <c r="AT609" s="68"/>
    </row>
    <row r="610" spans="20:46" ht="18.75" customHeight="1"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8"/>
      <c r="AE610" s="68"/>
      <c r="AF610" s="68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8"/>
      <c r="AS610" s="68"/>
      <c r="AT610" s="68"/>
    </row>
    <row r="611" spans="20:46" ht="18.75" customHeight="1"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8"/>
      <c r="AE611" s="68"/>
      <c r="AF611" s="68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8"/>
      <c r="AS611" s="68"/>
      <c r="AT611" s="68"/>
    </row>
    <row r="612" spans="20:46" ht="18.75" customHeight="1"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8"/>
      <c r="AE612" s="68"/>
      <c r="AF612" s="68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8"/>
      <c r="AS612" s="68"/>
      <c r="AT612" s="68"/>
    </row>
    <row r="613" spans="20:46" ht="18.75" customHeight="1"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8"/>
      <c r="AE613" s="68"/>
      <c r="AF613" s="68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8"/>
      <c r="AS613" s="68"/>
      <c r="AT613" s="68"/>
    </row>
    <row r="614" spans="20:46" ht="18.75" customHeight="1"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8"/>
      <c r="AE614" s="68"/>
      <c r="AF614" s="68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8"/>
      <c r="AS614" s="68"/>
      <c r="AT614" s="68"/>
    </row>
    <row r="615" spans="20:46" ht="18.75" customHeight="1"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8"/>
      <c r="AE615" s="68"/>
      <c r="AF615" s="68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8"/>
      <c r="AS615" s="68"/>
      <c r="AT615" s="68"/>
    </row>
    <row r="616" spans="20:46" ht="18.75" customHeight="1"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8"/>
      <c r="AE616" s="68"/>
      <c r="AF616" s="68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8"/>
      <c r="AS616" s="68"/>
      <c r="AT616" s="68"/>
    </row>
    <row r="617" spans="20:46" ht="18.75" customHeight="1"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8"/>
      <c r="AE617" s="68"/>
      <c r="AF617" s="68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8"/>
      <c r="AS617" s="68"/>
      <c r="AT617" s="68"/>
    </row>
    <row r="618" spans="20:46" ht="18.75" customHeight="1"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8"/>
      <c r="AE618" s="68"/>
      <c r="AF618" s="68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8"/>
      <c r="AS618" s="68"/>
      <c r="AT618" s="68"/>
    </row>
    <row r="619" spans="20:46" ht="18.75" customHeight="1"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8"/>
      <c r="AE619" s="68"/>
      <c r="AF619" s="68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8"/>
      <c r="AS619" s="68"/>
      <c r="AT619" s="68"/>
    </row>
    <row r="620" spans="20:46" ht="18.75" customHeight="1"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8"/>
      <c r="AE620" s="68"/>
      <c r="AF620" s="68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8"/>
      <c r="AS620" s="68"/>
      <c r="AT620" s="68"/>
    </row>
    <row r="621" spans="20:46" ht="18.75" customHeight="1"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8"/>
      <c r="AE621" s="68"/>
      <c r="AF621" s="68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8"/>
      <c r="AS621" s="68"/>
      <c r="AT621" s="68"/>
    </row>
    <row r="622" spans="20:46" ht="18.75" customHeight="1"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8"/>
      <c r="AE622" s="68"/>
      <c r="AF622" s="68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8"/>
      <c r="AS622" s="68"/>
      <c r="AT622" s="68"/>
    </row>
    <row r="623" spans="20:46" ht="18.75" customHeight="1"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8"/>
      <c r="AE623" s="68"/>
      <c r="AF623" s="68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8"/>
      <c r="AS623" s="68"/>
      <c r="AT623" s="68"/>
    </row>
    <row r="624" spans="20:46" ht="18.75" customHeight="1"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8"/>
      <c r="AE624" s="68"/>
      <c r="AF624" s="68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8"/>
      <c r="AS624" s="68"/>
      <c r="AT624" s="68"/>
    </row>
    <row r="625" spans="20:46" ht="18.75" customHeight="1"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8"/>
      <c r="AE625" s="68"/>
      <c r="AF625" s="68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8"/>
      <c r="AS625" s="68"/>
      <c r="AT625" s="68"/>
    </row>
    <row r="626" spans="20:46" ht="18.75" customHeight="1"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8"/>
      <c r="AE626" s="68"/>
      <c r="AF626" s="68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8"/>
      <c r="AS626" s="68"/>
      <c r="AT626" s="68"/>
    </row>
    <row r="627" spans="20:46" ht="18.75" customHeight="1"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8"/>
      <c r="AE627" s="68"/>
      <c r="AF627" s="68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8"/>
      <c r="AS627" s="68"/>
      <c r="AT627" s="68"/>
    </row>
    <row r="628" spans="20:46" ht="18.75" customHeight="1"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8"/>
      <c r="AE628" s="68"/>
      <c r="AF628" s="68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8"/>
      <c r="AS628" s="68"/>
      <c r="AT628" s="68"/>
    </row>
    <row r="629" spans="20:46" ht="18.75" customHeight="1"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8"/>
      <c r="AE629" s="68"/>
      <c r="AF629" s="68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8"/>
      <c r="AS629" s="68"/>
      <c r="AT629" s="68"/>
    </row>
    <row r="630" spans="20:46" ht="18.75" customHeight="1"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8"/>
      <c r="AE630" s="68"/>
      <c r="AF630" s="68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8"/>
      <c r="AS630" s="68"/>
      <c r="AT630" s="68"/>
    </row>
    <row r="631" spans="20:46" ht="18.75" customHeight="1"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8"/>
      <c r="AE631" s="68"/>
      <c r="AF631" s="68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8"/>
      <c r="AS631" s="68"/>
      <c r="AT631" s="68"/>
    </row>
    <row r="632" spans="20:46" ht="18.75" customHeight="1"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8"/>
      <c r="AE632" s="68"/>
      <c r="AF632" s="68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8"/>
      <c r="AS632" s="68"/>
      <c r="AT632" s="68"/>
    </row>
    <row r="633" spans="20:46" ht="18.75" customHeight="1"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8"/>
      <c r="AE633" s="68"/>
      <c r="AF633" s="68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8"/>
      <c r="AS633" s="68"/>
      <c r="AT633" s="68"/>
    </row>
    <row r="634" spans="20:46" ht="18.75" customHeight="1"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8"/>
      <c r="AE634" s="68"/>
      <c r="AF634" s="68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8"/>
      <c r="AS634" s="68"/>
      <c r="AT634" s="68"/>
    </row>
    <row r="635" spans="20:46" ht="18.75" customHeight="1"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8"/>
      <c r="AE635" s="68"/>
      <c r="AF635" s="68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8"/>
      <c r="AS635" s="68"/>
      <c r="AT635" s="68"/>
    </row>
    <row r="636" spans="20:46" ht="18.75" customHeight="1"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8"/>
      <c r="AE636" s="68"/>
      <c r="AF636" s="68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8"/>
      <c r="AS636" s="68"/>
      <c r="AT636" s="68"/>
    </row>
    <row r="637" spans="20:46" ht="18.75" customHeight="1"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8"/>
      <c r="AE637" s="68"/>
      <c r="AF637" s="68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8"/>
      <c r="AS637" s="68"/>
      <c r="AT637" s="68"/>
    </row>
    <row r="638" spans="20:46" ht="18.75" customHeight="1"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8"/>
      <c r="AE638" s="68"/>
      <c r="AF638" s="68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8"/>
      <c r="AS638" s="68"/>
      <c r="AT638" s="68"/>
    </row>
    <row r="639" spans="20:46" ht="18.75" customHeight="1"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8"/>
      <c r="AE639" s="68"/>
      <c r="AF639" s="68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8"/>
      <c r="AS639" s="68"/>
      <c r="AT639" s="68"/>
    </row>
    <row r="640" spans="20:46" ht="18.75" customHeight="1"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8"/>
      <c r="AE640" s="68"/>
      <c r="AF640" s="68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8"/>
      <c r="AS640" s="68"/>
      <c r="AT640" s="68"/>
    </row>
    <row r="641" spans="20:46" ht="18.75" customHeight="1"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8"/>
      <c r="AE641" s="68"/>
      <c r="AF641" s="68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8"/>
      <c r="AS641" s="68"/>
      <c r="AT641" s="68"/>
    </row>
    <row r="642" spans="20:46" ht="18.75" customHeight="1"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8"/>
      <c r="AE642" s="68"/>
      <c r="AF642" s="68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8"/>
      <c r="AS642" s="68"/>
      <c r="AT642" s="68"/>
    </row>
    <row r="643" spans="20:46" ht="18.75" customHeight="1"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8"/>
      <c r="AE643" s="68"/>
      <c r="AF643" s="68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8"/>
      <c r="AS643" s="68"/>
      <c r="AT643" s="68"/>
    </row>
    <row r="644" spans="20:46" ht="18.75" customHeight="1"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8"/>
      <c r="AE644" s="68"/>
      <c r="AF644" s="68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8"/>
      <c r="AS644" s="68"/>
      <c r="AT644" s="68"/>
    </row>
    <row r="645" spans="20:46" ht="18.75" customHeight="1"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8"/>
      <c r="AE645" s="68"/>
      <c r="AF645" s="68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8"/>
      <c r="AS645" s="68"/>
      <c r="AT645" s="68"/>
    </row>
    <row r="646" spans="20:46" ht="18.75" customHeight="1"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8"/>
      <c r="AE646" s="68"/>
      <c r="AF646" s="68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8"/>
      <c r="AS646" s="68"/>
      <c r="AT646" s="68"/>
    </row>
    <row r="647" spans="20:46" ht="18.75" customHeight="1"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8"/>
      <c r="AE647" s="68"/>
      <c r="AF647" s="68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8"/>
      <c r="AS647" s="68"/>
      <c r="AT647" s="68"/>
    </row>
    <row r="648" spans="20:46" ht="18.75" customHeight="1"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8"/>
      <c r="AE648" s="68"/>
      <c r="AF648" s="68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8"/>
      <c r="AS648" s="68"/>
      <c r="AT648" s="68"/>
    </row>
    <row r="649" spans="20:46" ht="18.75" customHeight="1"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8"/>
      <c r="AE649" s="68"/>
      <c r="AF649" s="68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8"/>
      <c r="AS649" s="68"/>
      <c r="AT649" s="68"/>
    </row>
    <row r="650" spans="20:46" ht="18.75" customHeight="1"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8"/>
      <c r="AE650" s="68"/>
      <c r="AF650" s="68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8"/>
      <c r="AS650" s="68"/>
      <c r="AT650" s="68"/>
    </row>
    <row r="651" spans="20:46" ht="18.75" customHeight="1"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8"/>
      <c r="AE651" s="68"/>
      <c r="AF651" s="68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8"/>
      <c r="AS651" s="68"/>
      <c r="AT651" s="68"/>
    </row>
    <row r="652" spans="20:46" ht="18.75" customHeight="1"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8"/>
      <c r="AE652" s="68"/>
      <c r="AF652" s="68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8"/>
      <c r="AS652" s="68"/>
      <c r="AT652" s="68"/>
    </row>
    <row r="653" spans="20:46" ht="18.75" customHeight="1"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8"/>
      <c r="AE653" s="68"/>
      <c r="AF653" s="68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8"/>
      <c r="AS653" s="68"/>
      <c r="AT653" s="68"/>
    </row>
    <row r="654" spans="20:46" ht="18.75" customHeight="1"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8"/>
      <c r="AE654" s="68"/>
      <c r="AF654" s="68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8"/>
      <c r="AS654" s="68"/>
      <c r="AT654" s="68"/>
    </row>
    <row r="655" spans="20:46" ht="18.75" customHeight="1"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8"/>
      <c r="AE655" s="68"/>
      <c r="AF655" s="68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8"/>
      <c r="AS655" s="68"/>
      <c r="AT655" s="68"/>
    </row>
    <row r="656" spans="20:46" ht="18.75" customHeight="1"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8"/>
      <c r="AE656" s="68"/>
      <c r="AF656" s="68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8"/>
      <c r="AS656" s="68"/>
      <c r="AT656" s="68"/>
    </row>
    <row r="657" spans="20:46" ht="18.75" customHeight="1"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8"/>
      <c r="AE657" s="68"/>
      <c r="AF657" s="68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8"/>
      <c r="AS657" s="68"/>
      <c r="AT657" s="68"/>
    </row>
    <row r="658" spans="20:46" ht="18.75" customHeight="1"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8"/>
      <c r="AE658" s="68"/>
      <c r="AF658" s="68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8"/>
      <c r="AS658" s="68"/>
      <c r="AT658" s="68"/>
    </row>
    <row r="659" spans="20:46" ht="18.75" customHeight="1"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8"/>
      <c r="AE659" s="68"/>
      <c r="AF659" s="68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8"/>
      <c r="AS659" s="68"/>
      <c r="AT659" s="68"/>
    </row>
    <row r="660" spans="20:46" ht="18.75" customHeight="1"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8"/>
      <c r="AE660" s="68"/>
      <c r="AF660" s="68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8"/>
      <c r="AS660" s="68"/>
      <c r="AT660" s="68"/>
    </row>
    <row r="661" spans="20:46" ht="18.75" customHeight="1"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8"/>
      <c r="AE661" s="68"/>
      <c r="AF661" s="68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8"/>
      <c r="AS661" s="68"/>
      <c r="AT661" s="68"/>
    </row>
    <row r="662" spans="20:46" ht="18.75" customHeight="1"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8"/>
      <c r="AE662" s="68"/>
      <c r="AF662" s="68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8"/>
      <c r="AS662" s="68"/>
      <c r="AT662" s="68"/>
    </row>
    <row r="663" spans="20:46" ht="18.75" customHeight="1"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8"/>
      <c r="AE663" s="68"/>
      <c r="AF663" s="68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8"/>
      <c r="AS663" s="68"/>
      <c r="AT663" s="68"/>
    </row>
    <row r="664" spans="20:46" ht="18.75" customHeight="1"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8"/>
      <c r="AE664" s="68"/>
      <c r="AF664" s="68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8"/>
      <c r="AS664" s="68"/>
      <c r="AT664" s="68"/>
    </row>
    <row r="665" spans="20:46" ht="18.75" customHeight="1"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8"/>
      <c r="AE665" s="68"/>
      <c r="AF665" s="68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8"/>
      <c r="AS665" s="68"/>
      <c r="AT665" s="68"/>
    </row>
    <row r="666" spans="20:46" ht="18.75" customHeight="1"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8"/>
      <c r="AE666" s="68"/>
      <c r="AF666" s="68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8"/>
      <c r="AS666" s="68"/>
      <c r="AT666" s="68"/>
    </row>
    <row r="667" spans="20:46" ht="18.75" customHeight="1"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8"/>
      <c r="AE667" s="68"/>
      <c r="AF667" s="68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8"/>
      <c r="AS667" s="68"/>
      <c r="AT667" s="68"/>
    </row>
    <row r="668" spans="20:46" ht="18.75" customHeight="1"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8"/>
      <c r="AE668" s="68"/>
      <c r="AF668" s="68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8"/>
      <c r="AS668" s="68"/>
      <c r="AT668" s="68"/>
    </row>
    <row r="669" spans="20:46" ht="18.75" customHeight="1"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8"/>
      <c r="AE669" s="68"/>
      <c r="AF669" s="68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8"/>
      <c r="AS669" s="68"/>
      <c r="AT669" s="68"/>
    </row>
    <row r="670" spans="20:46" ht="18.75" customHeight="1"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8"/>
      <c r="AE670" s="68"/>
      <c r="AF670" s="68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8"/>
      <c r="AS670" s="68"/>
      <c r="AT670" s="68"/>
    </row>
    <row r="671" spans="20:46" ht="18.75" customHeight="1"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8"/>
      <c r="AE671" s="68"/>
      <c r="AF671" s="68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8"/>
      <c r="AS671" s="68"/>
      <c r="AT671" s="68"/>
    </row>
    <row r="672" spans="20:46" ht="18.75" customHeight="1"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8"/>
      <c r="AE672" s="68"/>
      <c r="AF672" s="68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8"/>
      <c r="AS672" s="68"/>
      <c r="AT672" s="68"/>
    </row>
    <row r="673" spans="20:46" ht="18.75" customHeight="1"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8"/>
      <c r="AE673" s="68"/>
      <c r="AF673" s="68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8"/>
      <c r="AS673" s="68"/>
      <c r="AT673" s="68"/>
    </row>
    <row r="674" spans="20:46" ht="18.75" customHeight="1"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8"/>
      <c r="AE674" s="68"/>
      <c r="AF674" s="68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8"/>
      <c r="AS674" s="68"/>
      <c r="AT674" s="68"/>
    </row>
    <row r="675" spans="20:46" ht="18.75" customHeight="1"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8"/>
      <c r="AE675" s="68"/>
      <c r="AF675" s="68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8"/>
      <c r="AS675" s="68"/>
      <c r="AT675" s="68"/>
    </row>
    <row r="676" spans="20:46" ht="18.75" customHeight="1"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8"/>
      <c r="AE676" s="68"/>
      <c r="AF676" s="68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8"/>
      <c r="AS676" s="68"/>
      <c r="AT676" s="68"/>
    </row>
    <row r="677" spans="20:46" ht="18.75" customHeight="1"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8"/>
      <c r="AE677" s="68"/>
      <c r="AF677" s="68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8"/>
      <c r="AS677" s="68"/>
      <c r="AT677" s="68"/>
    </row>
    <row r="678" spans="20:46" ht="18.75" customHeight="1"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8"/>
      <c r="AE678" s="68"/>
      <c r="AF678" s="68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8"/>
      <c r="AS678" s="68"/>
      <c r="AT678" s="68"/>
    </row>
    <row r="679" spans="20:46" ht="18.75" customHeight="1"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8"/>
      <c r="AE679" s="68"/>
      <c r="AF679" s="68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8"/>
      <c r="AS679" s="68"/>
      <c r="AT679" s="68"/>
    </row>
    <row r="680" spans="20:46" ht="18.75" customHeight="1"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8"/>
      <c r="AE680" s="68"/>
      <c r="AF680" s="68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8"/>
      <c r="AS680" s="68"/>
      <c r="AT680" s="68"/>
    </row>
    <row r="681" spans="20:46" ht="18.75" customHeight="1"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8"/>
      <c r="AE681" s="68"/>
      <c r="AF681" s="68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8"/>
      <c r="AS681" s="68"/>
      <c r="AT681" s="68"/>
    </row>
    <row r="682" spans="20:46" ht="18.75" customHeight="1"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8"/>
      <c r="AE682" s="68"/>
      <c r="AF682" s="68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8"/>
      <c r="AS682" s="68"/>
      <c r="AT682" s="68"/>
    </row>
    <row r="683" spans="20:46" ht="18.75" customHeight="1"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8"/>
      <c r="AE683" s="68"/>
      <c r="AF683" s="68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8"/>
      <c r="AS683" s="68"/>
      <c r="AT683" s="68"/>
    </row>
    <row r="684" spans="20:46" ht="18.75" customHeight="1"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8"/>
      <c r="AE684" s="68"/>
      <c r="AF684" s="68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8"/>
      <c r="AS684" s="68"/>
      <c r="AT684" s="68"/>
    </row>
    <row r="685" spans="20:46" ht="18.75" customHeight="1"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8"/>
      <c r="AE685" s="68"/>
      <c r="AF685" s="68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8"/>
      <c r="AS685" s="68"/>
      <c r="AT685" s="68"/>
    </row>
    <row r="686" spans="20:46" ht="18.75" customHeight="1"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8"/>
      <c r="AE686" s="68"/>
      <c r="AF686" s="68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8"/>
      <c r="AS686" s="68"/>
      <c r="AT686" s="68"/>
    </row>
    <row r="687" spans="20:46" ht="18.75" customHeight="1"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8"/>
      <c r="AE687" s="68"/>
      <c r="AF687" s="68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8"/>
      <c r="AS687" s="68"/>
      <c r="AT687" s="68"/>
    </row>
    <row r="688" spans="20:46" ht="18.75" customHeight="1"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8"/>
      <c r="AE688" s="68"/>
      <c r="AF688" s="68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8"/>
      <c r="AS688" s="68"/>
      <c r="AT688" s="68"/>
    </row>
    <row r="689" spans="20:46" ht="18.75" customHeight="1"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8"/>
      <c r="AE689" s="68"/>
      <c r="AF689" s="68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8"/>
      <c r="AS689" s="68"/>
      <c r="AT689" s="68"/>
    </row>
    <row r="690" spans="20:46" ht="18.75" customHeight="1"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8"/>
      <c r="AE690" s="68"/>
      <c r="AF690" s="68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8"/>
      <c r="AS690" s="68"/>
      <c r="AT690" s="68"/>
    </row>
    <row r="691" spans="20:46" ht="18.75" customHeight="1"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8"/>
      <c r="AE691" s="68"/>
      <c r="AF691" s="68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8"/>
      <c r="AS691" s="68"/>
      <c r="AT691" s="68"/>
    </row>
    <row r="692" spans="20:46" ht="18.75" customHeight="1"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8"/>
      <c r="AE692" s="68"/>
      <c r="AF692" s="68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8"/>
      <c r="AS692" s="68"/>
      <c r="AT692" s="68"/>
    </row>
    <row r="693" spans="20:46" ht="18.75" customHeight="1"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8"/>
      <c r="AE693" s="68"/>
      <c r="AF693" s="68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8"/>
      <c r="AS693" s="68"/>
      <c r="AT693" s="68"/>
    </row>
    <row r="694" spans="20:46" ht="18.75" customHeight="1"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8"/>
      <c r="AE694" s="68"/>
      <c r="AF694" s="68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8"/>
      <c r="AS694" s="68"/>
      <c r="AT694" s="68"/>
    </row>
    <row r="695" spans="20:46" ht="18.75" customHeight="1"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8"/>
      <c r="AE695" s="68"/>
      <c r="AF695" s="68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8"/>
      <c r="AS695" s="68"/>
      <c r="AT695" s="68"/>
    </row>
    <row r="696" spans="20:46" ht="18.75" customHeight="1"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8"/>
      <c r="AE696" s="68"/>
      <c r="AF696" s="68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8"/>
      <c r="AS696" s="68"/>
      <c r="AT696" s="68"/>
    </row>
    <row r="697" spans="20:46" ht="18.75" customHeight="1"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8"/>
      <c r="AE697" s="68"/>
      <c r="AF697" s="68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8"/>
      <c r="AS697" s="68"/>
      <c r="AT697" s="68"/>
    </row>
    <row r="698" spans="20:46" ht="18.75" customHeight="1"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8"/>
      <c r="AE698" s="68"/>
      <c r="AF698" s="68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8"/>
      <c r="AS698" s="68"/>
      <c r="AT698" s="68"/>
    </row>
    <row r="699" spans="20:46" ht="18.75" customHeight="1"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8"/>
      <c r="AE699" s="68"/>
      <c r="AF699" s="68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8"/>
      <c r="AS699" s="68"/>
      <c r="AT699" s="68"/>
    </row>
    <row r="700" spans="20:46" ht="18.75" customHeight="1"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8"/>
      <c r="AE700" s="68"/>
      <c r="AF700" s="68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8"/>
      <c r="AS700" s="68"/>
      <c r="AT700" s="68"/>
    </row>
    <row r="701" spans="20:46" ht="18.75" customHeight="1"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8"/>
      <c r="AE701" s="68"/>
      <c r="AF701" s="68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8"/>
      <c r="AS701" s="68"/>
      <c r="AT701" s="68"/>
    </row>
    <row r="702" spans="20:46" ht="18.75" customHeight="1"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8"/>
      <c r="AE702" s="68"/>
      <c r="AF702" s="68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8"/>
      <c r="AS702" s="68"/>
      <c r="AT702" s="68"/>
    </row>
    <row r="703" spans="20:46" ht="18.75" customHeight="1"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8"/>
      <c r="AE703" s="68"/>
      <c r="AF703" s="68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8"/>
      <c r="AS703" s="68"/>
      <c r="AT703" s="68"/>
    </row>
    <row r="704" spans="20:46" ht="18.75" customHeight="1"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8"/>
      <c r="AE704" s="68"/>
      <c r="AF704" s="68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8"/>
      <c r="AS704" s="68"/>
      <c r="AT704" s="68"/>
    </row>
    <row r="705" spans="20:46" ht="18.75" customHeight="1"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8"/>
      <c r="AE705" s="68"/>
      <c r="AF705" s="68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8"/>
      <c r="AS705" s="68"/>
      <c r="AT705" s="68"/>
    </row>
    <row r="706" spans="20:46" ht="18.75" customHeight="1"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8"/>
      <c r="AE706" s="68"/>
      <c r="AF706" s="68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8"/>
      <c r="AS706" s="68"/>
      <c r="AT706" s="68"/>
    </row>
    <row r="707" spans="20:46" ht="18.75" customHeight="1"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8"/>
      <c r="AE707" s="68"/>
      <c r="AF707" s="68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8"/>
      <c r="AS707" s="68"/>
      <c r="AT707" s="68"/>
    </row>
    <row r="708" spans="20:46" ht="18.75" customHeight="1"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8"/>
      <c r="AE708" s="68"/>
      <c r="AF708" s="68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8"/>
      <c r="AS708" s="68"/>
      <c r="AT708" s="68"/>
    </row>
    <row r="709" spans="20:46" ht="18.75" customHeight="1"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8"/>
      <c r="AE709" s="68"/>
      <c r="AF709" s="68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8"/>
      <c r="AS709" s="68"/>
      <c r="AT709" s="68"/>
    </row>
    <row r="710" spans="20:46" ht="18.75" customHeight="1"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8"/>
      <c r="AE710" s="68"/>
      <c r="AF710" s="68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8"/>
      <c r="AS710" s="68"/>
      <c r="AT710" s="68"/>
    </row>
    <row r="711" spans="20:46" ht="18.75" customHeight="1"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8"/>
      <c r="AE711" s="68"/>
      <c r="AF711" s="68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8"/>
      <c r="AS711" s="68"/>
      <c r="AT711" s="68"/>
    </row>
    <row r="712" spans="20:46" ht="18.75" customHeight="1"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8"/>
      <c r="AE712" s="68"/>
      <c r="AF712" s="68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8"/>
      <c r="AS712" s="68"/>
      <c r="AT712" s="68"/>
    </row>
    <row r="713" spans="20:46" ht="18.75" customHeight="1"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8"/>
      <c r="AE713" s="68"/>
      <c r="AF713" s="68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8"/>
      <c r="AS713" s="68"/>
      <c r="AT713" s="68"/>
    </row>
    <row r="714" spans="20:46" ht="18.75" customHeight="1"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8"/>
      <c r="AE714" s="68"/>
      <c r="AF714" s="68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8"/>
      <c r="AS714" s="68"/>
      <c r="AT714" s="68"/>
    </row>
    <row r="715" spans="20:46" ht="18.75" customHeight="1"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8"/>
      <c r="AE715" s="68"/>
      <c r="AF715" s="68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8"/>
      <c r="AS715" s="68"/>
      <c r="AT715" s="68"/>
    </row>
    <row r="716" spans="20:46" ht="18.75" customHeight="1"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8"/>
      <c r="AE716" s="68"/>
      <c r="AF716" s="68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8"/>
      <c r="AS716" s="68"/>
      <c r="AT716" s="68"/>
    </row>
    <row r="717" spans="20:46" ht="18.75" customHeight="1"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8"/>
      <c r="AE717" s="68"/>
      <c r="AF717" s="68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8"/>
      <c r="AS717" s="68"/>
      <c r="AT717" s="68"/>
    </row>
    <row r="718" spans="20:46" ht="18.75" customHeight="1"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8"/>
      <c r="AE718" s="68"/>
      <c r="AF718" s="68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8"/>
      <c r="AS718" s="68"/>
      <c r="AT718" s="68"/>
    </row>
    <row r="719" spans="20:46" ht="18.75" customHeight="1"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8"/>
      <c r="AE719" s="68"/>
      <c r="AF719" s="68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8"/>
      <c r="AS719" s="68"/>
      <c r="AT719" s="68"/>
    </row>
    <row r="720" spans="20:46" ht="18.75" customHeight="1"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8"/>
      <c r="AE720" s="68"/>
      <c r="AF720" s="68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8"/>
      <c r="AS720" s="68"/>
      <c r="AT720" s="68"/>
    </row>
    <row r="721" spans="20:46" ht="18.75" customHeight="1"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8"/>
      <c r="AE721" s="68"/>
      <c r="AF721" s="68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8"/>
      <c r="AS721" s="68"/>
      <c r="AT721" s="68"/>
    </row>
    <row r="722" spans="20:46" ht="18.75" customHeight="1"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8"/>
      <c r="AE722" s="68"/>
      <c r="AF722" s="68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8"/>
      <c r="AS722" s="68"/>
      <c r="AT722" s="68"/>
    </row>
    <row r="723" spans="20:46" ht="18.75" customHeight="1"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8"/>
      <c r="AE723" s="68"/>
      <c r="AF723" s="68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8"/>
      <c r="AS723" s="68"/>
      <c r="AT723" s="68"/>
    </row>
    <row r="724" spans="20:46" ht="18.75" customHeight="1"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8"/>
      <c r="AE724" s="68"/>
      <c r="AF724" s="68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8"/>
      <c r="AS724" s="68"/>
      <c r="AT724" s="68"/>
    </row>
    <row r="725" spans="20:46" ht="18.75" customHeight="1"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8"/>
      <c r="AE725" s="68"/>
      <c r="AF725" s="68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8"/>
      <c r="AS725" s="68"/>
      <c r="AT725" s="68"/>
    </row>
    <row r="726" spans="20:46" ht="18.75" customHeight="1"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8"/>
      <c r="AE726" s="68"/>
      <c r="AF726" s="68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8"/>
      <c r="AS726" s="68"/>
      <c r="AT726" s="68"/>
    </row>
    <row r="727" spans="20:46" ht="18.75" customHeight="1"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8"/>
      <c r="AE727" s="68"/>
      <c r="AF727" s="68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8"/>
      <c r="AS727" s="68"/>
      <c r="AT727" s="68"/>
    </row>
    <row r="728" spans="20:46" ht="18.75" customHeight="1"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8"/>
      <c r="AE728" s="68"/>
      <c r="AF728" s="68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8"/>
      <c r="AS728" s="68"/>
      <c r="AT728" s="68"/>
    </row>
    <row r="729" spans="20:46" ht="18.75" customHeight="1"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8"/>
      <c r="AE729" s="68"/>
      <c r="AF729" s="68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8"/>
      <c r="AS729" s="68"/>
      <c r="AT729" s="68"/>
    </row>
    <row r="730" spans="20:46" ht="18.75" customHeight="1"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8"/>
      <c r="AE730" s="68"/>
      <c r="AF730" s="68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8"/>
      <c r="AS730" s="68"/>
      <c r="AT730" s="68"/>
    </row>
    <row r="731" spans="20:46" ht="18.75" customHeight="1"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8"/>
      <c r="AE731" s="68"/>
      <c r="AF731" s="68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8"/>
      <c r="AS731" s="68"/>
      <c r="AT731" s="68"/>
    </row>
    <row r="732" spans="20:46" ht="18.75" customHeight="1"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8"/>
      <c r="AE732" s="68"/>
      <c r="AF732" s="68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8"/>
      <c r="AS732" s="68"/>
      <c r="AT732" s="68"/>
    </row>
    <row r="733" spans="20:46" ht="18.75" customHeight="1"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8"/>
      <c r="AE733" s="68"/>
      <c r="AF733" s="68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8"/>
      <c r="AS733" s="68"/>
      <c r="AT733" s="68"/>
    </row>
    <row r="734" spans="20:46" ht="18.75" customHeight="1"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8"/>
      <c r="AE734" s="68"/>
      <c r="AF734" s="68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8"/>
      <c r="AS734" s="68"/>
      <c r="AT734" s="68"/>
    </row>
    <row r="735" spans="20:46" ht="18.75" customHeight="1"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8"/>
      <c r="AE735" s="68"/>
      <c r="AF735" s="68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8"/>
      <c r="AS735" s="68"/>
      <c r="AT735" s="68"/>
    </row>
    <row r="736" spans="20:46" ht="18.75" customHeight="1"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8"/>
      <c r="AE736" s="68"/>
      <c r="AF736" s="68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8"/>
      <c r="AS736" s="68"/>
      <c r="AT736" s="68"/>
    </row>
    <row r="737" spans="20:46" ht="18.75" customHeight="1"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8"/>
      <c r="AE737" s="68"/>
      <c r="AF737" s="68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8"/>
      <c r="AS737" s="68"/>
      <c r="AT737" s="68"/>
    </row>
    <row r="738" spans="20:46" ht="18.75" customHeight="1"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8"/>
      <c r="AE738" s="68"/>
      <c r="AF738" s="68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8"/>
      <c r="AS738" s="68"/>
      <c r="AT738" s="68"/>
    </row>
    <row r="739" spans="20:46" ht="18.75" customHeight="1"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8"/>
      <c r="AE739" s="68"/>
      <c r="AF739" s="68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8"/>
      <c r="AS739" s="68"/>
      <c r="AT739" s="68"/>
    </row>
    <row r="740" spans="20:46" ht="18.75" customHeight="1"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8"/>
      <c r="AE740" s="68"/>
      <c r="AF740" s="68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8"/>
      <c r="AS740" s="68"/>
      <c r="AT740" s="68"/>
    </row>
    <row r="741" spans="20:46" ht="18.75" customHeight="1"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8"/>
      <c r="AE741" s="68"/>
      <c r="AF741" s="68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8"/>
      <c r="AS741" s="68"/>
      <c r="AT741" s="68"/>
    </row>
    <row r="742" spans="20:46" ht="18.75" customHeight="1"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8"/>
      <c r="AE742" s="68"/>
      <c r="AF742" s="68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8"/>
      <c r="AS742" s="68"/>
      <c r="AT742" s="68"/>
    </row>
    <row r="743" spans="20:46" ht="18.75" customHeight="1"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8"/>
      <c r="AE743" s="68"/>
      <c r="AF743" s="68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8"/>
      <c r="AS743" s="68"/>
      <c r="AT743" s="68"/>
    </row>
    <row r="744" spans="20:46" ht="18.75" customHeight="1"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8"/>
      <c r="AE744" s="68"/>
      <c r="AF744" s="68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8"/>
      <c r="AS744" s="68"/>
      <c r="AT744" s="68"/>
    </row>
    <row r="745" spans="20:46" ht="18.75" customHeight="1"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8"/>
      <c r="AE745" s="68"/>
      <c r="AF745" s="68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8"/>
      <c r="AS745" s="68"/>
      <c r="AT745" s="68"/>
    </row>
    <row r="746" spans="20:46" ht="18.75" customHeight="1"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8"/>
      <c r="AE746" s="68"/>
      <c r="AF746" s="68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8"/>
      <c r="AS746" s="68"/>
      <c r="AT746" s="68"/>
    </row>
    <row r="747" spans="20:46" ht="18.75" customHeight="1"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8"/>
      <c r="AE747" s="68"/>
      <c r="AF747" s="68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8"/>
      <c r="AS747" s="68"/>
      <c r="AT747" s="68"/>
    </row>
    <row r="748" spans="20:46" ht="18.75" customHeight="1"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8"/>
      <c r="AE748" s="68"/>
      <c r="AF748" s="68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8"/>
      <c r="AS748" s="68"/>
      <c r="AT748" s="68"/>
    </row>
    <row r="749" spans="20:46" ht="18.75" customHeight="1"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8"/>
      <c r="AE749" s="68"/>
      <c r="AF749" s="68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8"/>
      <c r="AS749" s="68"/>
      <c r="AT749" s="68"/>
    </row>
    <row r="750" spans="20:46" ht="18.75" customHeight="1"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8"/>
      <c r="AE750" s="68"/>
      <c r="AF750" s="68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8"/>
      <c r="AS750" s="68"/>
      <c r="AT750" s="68"/>
    </row>
    <row r="751" spans="20:46" ht="18.75" customHeight="1"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8"/>
      <c r="AE751" s="68"/>
      <c r="AF751" s="68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8"/>
      <c r="AS751" s="68"/>
      <c r="AT751" s="68"/>
    </row>
    <row r="752" spans="20:46" ht="18.75" customHeight="1"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8"/>
      <c r="AE752" s="68"/>
      <c r="AF752" s="68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8"/>
      <c r="AS752" s="68"/>
      <c r="AT752" s="68"/>
    </row>
    <row r="753" spans="20:46" ht="18.75" customHeight="1"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8"/>
      <c r="AE753" s="68"/>
      <c r="AF753" s="68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8"/>
      <c r="AS753" s="68"/>
      <c r="AT753" s="68"/>
    </row>
    <row r="754" spans="20:46" ht="18.75" customHeight="1"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8"/>
      <c r="AE754" s="68"/>
      <c r="AF754" s="68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8"/>
      <c r="AS754" s="68"/>
      <c r="AT754" s="68"/>
    </row>
    <row r="755" spans="20:46" ht="18.75" customHeight="1"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8"/>
      <c r="AE755" s="68"/>
      <c r="AF755" s="68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8"/>
      <c r="AS755" s="68"/>
      <c r="AT755" s="68"/>
    </row>
    <row r="756" spans="20:46" ht="18.75" customHeight="1"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8"/>
      <c r="AE756" s="68"/>
      <c r="AF756" s="68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8"/>
      <c r="AS756" s="68"/>
      <c r="AT756" s="68"/>
    </row>
    <row r="757" spans="20:46" ht="18.75" customHeight="1"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8"/>
      <c r="AE757" s="68"/>
      <c r="AF757" s="68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8"/>
      <c r="AS757" s="68"/>
      <c r="AT757" s="68"/>
    </row>
    <row r="758" spans="20:46" ht="18.75" customHeight="1"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8"/>
      <c r="AE758" s="68"/>
      <c r="AF758" s="68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8"/>
      <c r="AS758" s="68"/>
      <c r="AT758" s="68"/>
    </row>
    <row r="759" spans="20:46" ht="18.75" customHeight="1"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8"/>
      <c r="AE759" s="68"/>
      <c r="AF759" s="68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8"/>
      <c r="AS759" s="68"/>
      <c r="AT759" s="68"/>
    </row>
    <row r="760" spans="20:46" ht="18.75" customHeight="1"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8"/>
      <c r="AE760" s="68"/>
      <c r="AF760" s="68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8"/>
      <c r="AS760" s="68"/>
      <c r="AT760" s="68"/>
    </row>
    <row r="761" spans="20:46" ht="18.75" customHeight="1"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8"/>
      <c r="AE761" s="68"/>
      <c r="AF761" s="68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8"/>
      <c r="AS761" s="68"/>
      <c r="AT761" s="68"/>
    </row>
    <row r="762" spans="20:46" ht="18.75" customHeight="1"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8"/>
      <c r="AE762" s="68"/>
      <c r="AF762" s="68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8"/>
      <c r="AS762" s="68"/>
      <c r="AT762" s="68"/>
    </row>
    <row r="763" spans="20:46" ht="18.75" customHeight="1"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8"/>
      <c r="AE763" s="68"/>
      <c r="AF763" s="68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8"/>
      <c r="AS763" s="68"/>
      <c r="AT763" s="68"/>
    </row>
    <row r="764" spans="20:46" ht="18.75" customHeight="1"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8"/>
      <c r="AE764" s="68"/>
      <c r="AF764" s="68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8"/>
      <c r="AS764" s="68"/>
      <c r="AT764" s="68"/>
    </row>
    <row r="765" spans="20:46" ht="18.75" customHeight="1"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8"/>
      <c r="AE765" s="68"/>
      <c r="AF765" s="68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8"/>
      <c r="AS765" s="68"/>
      <c r="AT765" s="68"/>
    </row>
    <row r="766" spans="20:46" ht="18.75" customHeight="1"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8"/>
      <c r="AE766" s="68"/>
      <c r="AF766" s="68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8"/>
      <c r="AS766" s="68"/>
      <c r="AT766" s="68"/>
    </row>
    <row r="767" spans="20:46" ht="18.75" customHeight="1"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8"/>
      <c r="AE767" s="68"/>
      <c r="AF767" s="68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8"/>
      <c r="AS767" s="68"/>
      <c r="AT767" s="68"/>
    </row>
    <row r="768" spans="20:46" ht="18.75" customHeight="1"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8"/>
      <c r="AE768" s="68"/>
      <c r="AF768" s="68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8"/>
      <c r="AS768" s="68"/>
      <c r="AT768" s="68"/>
    </row>
    <row r="769" spans="20:46" ht="18.75" customHeight="1"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8"/>
      <c r="AE769" s="68"/>
      <c r="AF769" s="68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8"/>
      <c r="AS769" s="68"/>
      <c r="AT769" s="68"/>
    </row>
    <row r="770" spans="20:46" ht="18.75" customHeight="1"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8"/>
      <c r="AE770" s="68"/>
      <c r="AF770" s="68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8"/>
      <c r="AS770" s="68"/>
      <c r="AT770" s="68"/>
    </row>
    <row r="771" spans="20:46" ht="18.75" customHeight="1"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8"/>
      <c r="AE771" s="68"/>
      <c r="AF771" s="68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8"/>
      <c r="AS771" s="68"/>
      <c r="AT771" s="68"/>
    </row>
    <row r="772" spans="20:46" ht="18.75" customHeight="1"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8"/>
      <c r="AE772" s="68"/>
      <c r="AF772" s="68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8"/>
      <c r="AS772" s="68"/>
      <c r="AT772" s="68"/>
    </row>
    <row r="773" spans="20:46" ht="18.75" customHeight="1"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8"/>
      <c r="AE773" s="68"/>
      <c r="AF773" s="68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8"/>
      <c r="AS773" s="68"/>
      <c r="AT773" s="68"/>
    </row>
    <row r="774" spans="20:46" ht="18.75" customHeight="1"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8"/>
      <c r="AE774" s="68"/>
      <c r="AF774" s="68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8"/>
      <c r="AS774" s="68"/>
      <c r="AT774" s="68"/>
    </row>
    <row r="775" spans="20:46" ht="18.75" customHeight="1"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8"/>
      <c r="AE775" s="68"/>
      <c r="AF775" s="68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8"/>
      <c r="AS775" s="68"/>
      <c r="AT775" s="68"/>
    </row>
    <row r="776" spans="20:46" ht="18.75" customHeight="1"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8"/>
      <c r="AE776" s="68"/>
      <c r="AF776" s="68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8"/>
      <c r="AS776" s="68"/>
      <c r="AT776" s="68"/>
    </row>
    <row r="777" spans="20:46" ht="18.75" customHeight="1"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8"/>
      <c r="AE777" s="68"/>
      <c r="AF777" s="68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8"/>
      <c r="AS777" s="68"/>
      <c r="AT777" s="68"/>
    </row>
    <row r="778" spans="20:46" ht="18.75" customHeight="1"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8"/>
      <c r="AE778" s="68"/>
      <c r="AF778" s="68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8"/>
      <c r="AS778" s="68"/>
      <c r="AT778" s="68"/>
    </row>
    <row r="779" spans="20:46" ht="18.75" customHeight="1"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8"/>
      <c r="AE779" s="68"/>
      <c r="AF779" s="68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8"/>
      <c r="AS779" s="68"/>
      <c r="AT779" s="68"/>
    </row>
    <row r="780" spans="20:46" ht="18.75" customHeight="1"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8"/>
      <c r="AE780" s="68"/>
      <c r="AF780" s="68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8"/>
      <c r="AS780" s="68"/>
      <c r="AT780" s="68"/>
    </row>
    <row r="781" spans="20:46" ht="18.75" customHeight="1"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8"/>
      <c r="AE781" s="68"/>
      <c r="AF781" s="68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8"/>
      <c r="AS781" s="68"/>
      <c r="AT781" s="68"/>
    </row>
    <row r="782" spans="20:46" ht="18.75" customHeight="1"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8"/>
      <c r="AE782" s="68"/>
      <c r="AF782" s="68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8"/>
      <c r="AS782" s="68"/>
      <c r="AT782" s="68"/>
    </row>
    <row r="783" spans="20:46" ht="18.75" customHeight="1"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8"/>
      <c r="AE783" s="68"/>
      <c r="AF783" s="68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8"/>
      <c r="AS783" s="68"/>
      <c r="AT783" s="68"/>
    </row>
    <row r="784" spans="20:46" ht="18.75" customHeight="1"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8"/>
      <c r="AE784" s="68"/>
      <c r="AF784" s="68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8"/>
      <c r="AS784" s="68"/>
      <c r="AT784" s="68"/>
    </row>
    <row r="785" spans="20:46" ht="18.75" customHeight="1"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8"/>
      <c r="AE785" s="68"/>
      <c r="AF785" s="68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8"/>
      <c r="AS785" s="68"/>
      <c r="AT785" s="68"/>
    </row>
    <row r="786" spans="20:46" ht="18.75" customHeight="1"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8"/>
      <c r="AE786" s="68"/>
      <c r="AF786" s="68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8"/>
      <c r="AS786" s="68"/>
      <c r="AT786" s="68"/>
    </row>
    <row r="787" spans="20:46" ht="18.75" customHeight="1"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8"/>
      <c r="AE787" s="68"/>
      <c r="AF787" s="68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8"/>
      <c r="AS787" s="68"/>
      <c r="AT787" s="68"/>
    </row>
    <row r="788" spans="20:46" ht="18.75" customHeight="1"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8"/>
      <c r="AE788" s="68"/>
      <c r="AF788" s="68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8"/>
      <c r="AS788" s="68"/>
      <c r="AT788" s="68"/>
    </row>
    <row r="789" spans="20:46" ht="18.75" customHeight="1"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8"/>
      <c r="AE789" s="68"/>
      <c r="AF789" s="68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8"/>
      <c r="AS789" s="68"/>
      <c r="AT789" s="68"/>
    </row>
    <row r="790" spans="20:46" ht="18.75" customHeight="1"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8"/>
      <c r="AE790" s="68"/>
      <c r="AF790" s="68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8"/>
      <c r="AS790" s="68"/>
      <c r="AT790" s="68"/>
    </row>
    <row r="791" spans="20:46" ht="18.75" customHeight="1"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8"/>
      <c r="AE791" s="68"/>
      <c r="AF791" s="68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8"/>
      <c r="AS791" s="68"/>
      <c r="AT791" s="68"/>
    </row>
    <row r="792" spans="20:46" ht="18.75" customHeight="1"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8"/>
      <c r="AE792" s="68"/>
      <c r="AF792" s="68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8"/>
      <c r="AS792" s="68"/>
      <c r="AT792" s="68"/>
    </row>
    <row r="793" spans="20:46" ht="18.75" customHeight="1"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8"/>
      <c r="AE793" s="68"/>
      <c r="AF793" s="68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8"/>
      <c r="AS793" s="68"/>
      <c r="AT793" s="68"/>
    </row>
    <row r="794" spans="20:46" ht="18.75" customHeight="1"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8"/>
      <c r="AE794" s="68"/>
      <c r="AF794" s="68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8"/>
      <c r="AS794" s="68"/>
      <c r="AT794" s="68"/>
    </row>
    <row r="795" spans="20:46" ht="18.75" customHeight="1"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8"/>
      <c r="AE795" s="68"/>
      <c r="AF795" s="68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8"/>
      <c r="AS795" s="68"/>
      <c r="AT795" s="68"/>
    </row>
    <row r="796" spans="20:46" ht="18.75" customHeight="1"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8"/>
      <c r="AE796" s="68"/>
      <c r="AF796" s="68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8"/>
      <c r="AS796" s="68"/>
      <c r="AT796" s="68"/>
    </row>
    <row r="797" spans="20:46" ht="18.75" customHeight="1"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8"/>
      <c r="AE797" s="68"/>
      <c r="AF797" s="68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8"/>
      <c r="AS797" s="68"/>
      <c r="AT797" s="68"/>
    </row>
    <row r="798" spans="20:46" ht="18.75" customHeight="1"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8"/>
      <c r="AE798" s="68"/>
      <c r="AF798" s="68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8"/>
      <c r="AS798" s="68"/>
      <c r="AT798" s="68"/>
    </row>
    <row r="799" spans="20:46" ht="18.75" customHeight="1"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8"/>
      <c r="AE799" s="68"/>
      <c r="AF799" s="68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8"/>
      <c r="AS799" s="68"/>
      <c r="AT799" s="68"/>
    </row>
    <row r="800" spans="20:46" ht="18.75" customHeight="1"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8"/>
      <c r="AE800" s="68"/>
      <c r="AF800" s="68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8"/>
      <c r="AS800" s="68"/>
      <c r="AT800" s="68"/>
    </row>
    <row r="801" spans="20:46" ht="18.75" customHeight="1"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8"/>
      <c r="AE801" s="68"/>
      <c r="AF801" s="68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8"/>
      <c r="AS801" s="68"/>
      <c r="AT801" s="68"/>
    </row>
    <row r="802" spans="20:46" ht="18.75" customHeight="1"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8"/>
      <c r="AE802" s="68"/>
      <c r="AF802" s="68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8"/>
      <c r="AS802" s="68"/>
      <c r="AT802" s="68"/>
    </row>
    <row r="803" spans="20:46" ht="18.75" customHeight="1"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8"/>
      <c r="AE803" s="68"/>
      <c r="AF803" s="68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8"/>
      <c r="AS803" s="68"/>
      <c r="AT803" s="68"/>
    </row>
    <row r="804" spans="20:46" ht="18.75" customHeight="1"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8"/>
      <c r="AE804" s="68"/>
      <c r="AF804" s="68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8"/>
      <c r="AS804" s="68"/>
      <c r="AT804" s="68"/>
    </row>
    <row r="805" spans="20:46" ht="18.75" customHeight="1"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8"/>
      <c r="AE805" s="68"/>
      <c r="AF805" s="68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8"/>
      <c r="AS805" s="68"/>
      <c r="AT805" s="68"/>
    </row>
    <row r="806" spans="20:46" ht="18.75" customHeight="1"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8"/>
      <c r="AE806" s="68"/>
      <c r="AF806" s="68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8"/>
      <c r="AS806" s="68"/>
      <c r="AT806" s="68"/>
    </row>
    <row r="807" spans="20:46" ht="18.75" customHeight="1"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8"/>
      <c r="AE807" s="68"/>
      <c r="AF807" s="68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8"/>
      <c r="AS807" s="68"/>
      <c r="AT807" s="68"/>
    </row>
    <row r="808" spans="20:46" ht="18.75" customHeight="1"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8"/>
      <c r="AE808" s="68"/>
      <c r="AF808" s="68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8"/>
      <c r="AS808" s="68"/>
      <c r="AT808" s="68"/>
    </row>
    <row r="809" spans="20:46" ht="18.75" customHeight="1"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8"/>
      <c r="AE809" s="68"/>
      <c r="AF809" s="68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8"/>
      <c r="AS809" s="68"/>
      <c r="AT809" s="68"/>
    </row>
    <row r="810" spans="20:46" ht="18.75" customHeight="1"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8"/>
      <c r="AE810" s="68"/>
      <c r="AF810" s="68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8"/>
      <c r="AS810" s="68"/>
      <c r="AT810" s="68"/>
    </row>
    <row r="811" spans="20:46" ht="18.75" customHeight="1"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8"/>
      <c r="AE811" s="68"/>
      <c r="AF811" s="68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8"/>
      <c r="AS811" s="68"/>
      <c r="AT811" s="68"/>
    </row>
    <row r="812" spans="20:46" ht="18.75" customHeight="1"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8"/>
      <c r="AE812" s="68"/>
      <c r="AF812" s="68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8"/>
      <c r="AS812" s="68"/>
      <c r="AT812" s="68"/>
    </row>
    <row r="813" spans="20:46" ht="18.75" customHeight="1"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8"/>
      <c r="AE813" s="68"/>
      <c r="AF813" s="68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8"/>
      <c r="AS813" s="68"/>
      <c r="AT813" s="68"/>
    </row>
    <row r="814" spans="20:46" ht="18.75" customHeight="1"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8"/>
      <c r="AE814" s="68"/>
      <c r="AF814" s="68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8"/>
      <c r="AS814" s="68"/>
      <c r="AT814" s="68"/>
    </row>
    <row r="815" spans="20:46" ht="18.75" customHeight="1"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8"/>
      <c r="AE815" s="68"/>
      <c r="AF815" s="68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8"/>
      <c r="AS815" s="68"/>
      <c r="AT815" s="68"/>
    </row>
    <row r="816" spans="20:46" ht="18.75" customHeight="1"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8"/>
      <c r="AE816" s="68"/>
      <c r="AF816" s="68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8"/>
      <c r="AS816" s="68"/>
      <c r="AT816" s="68"/>
    </row>
    <row r="817" spans="20:46" ht="18.75" customHeight="1"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8"/>
      <c r="AE817" s="68"/>
      <c r="AF817" s="68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8"/>
      <c r="AS817" s="68"/>
      <c r="AT817" s="68"/>
    </row>
    <row r="818" spans="20:46" ht="18.75" customHeight="1"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8"/>
      <c r="AE818" s="68"/>
      <c r="AF818" s="68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8"/>
      <c r="AS818" s="68"/>
      <c r="AT818" s="68"/>
    </row>
    <row r="819" spans="20:46" ht="18.75" customHeight="1"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8"/>
      <c r="AE819" s="68"/>
      <c r="AF819" s="68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8"/>
      <c r="AS819" s="68"/>
      <c r="AT819" s="68"/>
    </row>
    <row r="820" spans="20:46" ht="18.75" customHeight="1"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8"/>
      <c r="AE820" s="68"/>
      <c r="AF820" s="68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8"/>
      <c r="AS820" s="68"/>
      <c r="AT820" s="68"/>
    </row>
    <row r="821" spans="20:46" ht="18.75" customHeight="1"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8"/>
      <c r="AE821" s="68"/>
      <c r="AF821" s="68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8"/>
      <c r="AS821" s="68"/>
      <c r="AT821" s="68"/>
    </row>
    <row r="822" spans="20:46" ht="18.75" customHeight="1"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8"/>
      <c r="AE822" s="68"/>
      <c r="AF822" s="68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8"/>
      <c r="AS822" s="68"/>
      <c r="AT822" s="68"/>
    </row>
    <row r="823" spans="20:46" ht="18.75" customHeight="1"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8"/>
      <c r="AE823" s="68"/>
      <c r="AF823" s="68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8"/>
      <c r="AS823" s="68"/>
      <c r="AT823" s="68"/>
    </row>
    <row r="824" spans="20:46" ht="18.75" customHeight="1"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8"/>
      <c r="AE824" s="68"/>
      <c r="AF824" s="68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8"/>
      <c r="AS824" s="68"/>
      <c r="AT824" s="68"/>
    </row>
    <row r="825" spans="20:46" ht="18.75" customHeight="1"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8"/>
      <c r="AE825" s="68"/>
      <c r="AF825" s="68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8"/>
      <c r="AS825" s="68"/>
      <c r="AT825" s="68"/>
    </row>
    <row r="826" spans="20:46" ht="18.75" customHeight="1"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8"/>
      <c r="AE826" s="68"/>
      <c r="AF826" s="68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8"/>
      <c r="AS826" s="68"/>
      <c r="AT826" s="68"/>
    </row>
    <row r="827" spans="20:46" ht="18.75" customHeight="1"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8"/>
      <c r="AE827" s="68"/>
      <c r="AF827" s="68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8"/>
      <c r="AS827" s="68"/>
      <c r="AT827" s="68"/>
    </row>
    <row r="828" spans="20:46" ht="18.75" customHeight="1"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8"/>
      <c r="AE828" s="68"/>
      <c r="AF828" s="68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8"/>
      <c r="AS828" s="68"/>
      <c r="AT828" s="68"/>
    </row>
    <row r="829" spans="20:46" ht="18.75" customHeight="1"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8"/>
      <c r="AE829" s="68"/>
      <c r="AF829" s="68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8"/>
      <c r="AS829" s="68"/>
      <c r="AT829" s="68"/>
    </row>
    <row r="830" spans="20:46" ht="18.75" customHeight="1"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8"/>
      <c r="AE830" s="68"/>
      <c r="AF830" s="68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8"/>
      <c r="AS830" s="68"/>
      <c r="AT830" s="68"/>
    </row>
    <row r="831" spans="20:46" ht="18.75" customHeight="1"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8"/>
      <c r="AE831" s="68"/>
      <c r="AF831" s="68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8"/>
      <c r="AS831" s="68"/>
      <c r="AT831" s="68"/>
    </row>
    <row r="832" spans="20:46" ht="18.75" customHeight="1"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8"/>
      <c r="AE832" s="68"/>
      <c r="AF832" s="68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8"/>
      <c r="AS832" s="68"/>
      <c r="AT832" s="68"/>
    </row>
    <row r="833" spans="20:46" ht="18.75" customHeight="1"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8"/>
      <c r="AE833" s="68"/>
      <c r="AF833" s="68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8"/>
      <c r="AS833" s="68"/>
      <c r="AT833" s="68"/>
    </row>
    <row r="834" spans="20:46" ht="18.75" customHeight="1"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8"/>
      <c r="AE834" s="68"/>
      <c r="AF834" s="68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8"/>
      <c r="AS834" s="68"/>
      <c r="AT834" s="68"/>
    </row>
    <row r="835" spans="20:46" ht="18.75" customHeight="1"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8"/>
      <c r="AE835" s="68"/>
      <c r="AF835" s="68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8"/>
      <c r="AS835" s="68"/>
      <c r="AT835" s="68"/>
    </row>
    <row r="836" spans="20:46" ht="18.75" customHeight="1"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8"/>
      <c r="AE836" s="68"/>
      <c r="AF836" s="68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8"/>
      <c r="AS836" s="68"/>
      <c r="AT836" s="68"/>
    </row>
    <row r="837" spans="20:46" ht="18.75" customHeight="1"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8"/>
      <c r="AE837" s="68"/>
      <c r="AF837" s="68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8"/>
      <c r="AS837" s="68"/>
      <c r="AT837" s="68"/>
    </row>
    <row r="838" spans="20:46" ht="18.75" customHeight="1"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8"/>
      <c r="AE838" s="68"/>
      <c r="AF838" s="68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8"/>
      <c r="AS838" s="68"/>
      <c r="AT838" s="68"/>
    </row>
    <row r="839" spans="20:46" ht="18.75" customHeight="1"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8"/>
      <c r="AE839" s="68"/>
      <c r="AF839" s="68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8"/>
      <c r="AS839" s="68"/>
      <c r="AT839" s="68"/>
    </row>
    <row r="840" spans="20:46" ht="18.75" customHeight="1"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8"/>
      <c r="AE840" s="68"/>
      <c r="AF840" s="68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8"/>
      <c r="AS840" s="68"/>
      <c r="AT840" s="68"/>
    </row>
    <row r="841" spans="20:46" ht="18.75" customHeight="1"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8"/>
      <c r="AE841" s="68"/>
      <c r="AF841" s="68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8"/>
      <c r="AS841" s="68"/>
      <c r="AT841" s="68"/>
    </row>
    <row r="842" spans="20:46" ht="18.75" customHeight="1"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8"/>
      <c r="AE842" s="68"/>
      <c r="AF842" s="68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8"/>
      <c r="AS842" s="68"/>
      <c r="AT842" s="68"/>
    </row>
    <row r="843" spans="20:46" ht="18.75" customHeight="1"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8"/>
      <c r="AE843" s="68"/>
      <c r="AF843" s="68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8"/>
      <c r="AS843" s="68"/>
      <c r="AT843" s="68"/>
    </row>
    <row r="844" spans="20:46" ht="18.75" customHeight="1"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8"/>
      <c r="AE844" s="68"/>
      <c r="AF844" s="68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8"/>
      <c r="AS844" s="68"/>
      <c r="AT844" s="68"/>
    </row>
    <row r="845" spans="20:46" ht="18.75" customHeight="1"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8"/>
      <c r="AE845" s="68"/>
      <c r="AF845" s="68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8"/>
      <c r="AS845" s="68"/>
      <c r="AT845" s="68"/>
    </row>
    <row r="846" spans="20:46" ht="18.75" customHeight="1"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8"/>
      <c r="AE846" s="68"/>
      <c r="AF846" s="68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8"/>
      <c r="AS846" s="68"/>
      <c r="AT846" s="68"/>
    </row>
    <row r="847" spans="20:46" ht="18.75" customHeight="1"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8"/>
      <c r="AE847" s="68"/>
      <c r="AF847" s="68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8"/>
      <c r="AS847" s="68"/>
      <c r="AT847" s="68"/>
    </row>
    <row r="848" spans="20:46" ht="18.75" customHeight="1"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8"/>
      <c r="AE848" s="68"/>
      <c r="AF848" s="68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8"/>
      <c r="AS848" s="68"/>
      <c r="AT848" s="68"/>
    </row>
    <row r="849" spans="20:46" ht="18.75" customHeight="1"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8"/>
      <c r="AE849" s="68"/>
      <c r="AF849" s="68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8"/>
      <c r="AS849" s="68"/>
      <c r="AT849" s="68"/>
    </row>
    <row r="850" spans="20:46" ht="18.75" customHeight="1"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8"/>
      <c r="AE850" s="68"/>
      <c r="AF850" s="68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8"/>
      <c r="AS850" s="68"/>
      <c r="AT850" s="68"/>
    </row>
    <row r="851" spans="20:46" ht="18.75" customHeight="1"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8"/>
      <c r="AE851" s="68"/>
      <c r="AF851" s="68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8"/>
      <c r="AS851" s="68"/>
      <c r="AT851" s="68"/>
    </row>
    <row r="852" spans="20:46" ht="18.75" customHeight="1"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8"/>
      <c r="AE852" s="68"/>
      <c r="AF852" s="68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8"/>
      <c r="AS852" s="68"/>
      <c r="AT852" s="68"/>
    </row>
    <row r="853" spans="20:46" ht="18.75" customHeight="1"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8"/>
      <c r="AE853" s="68"/>
      <c r="AF853" s="68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8"/>
      <c r="AS853" s="68"/>
      <c r="AT853" s="68"/>
    </row>
    <row r="854" spans="20:46" ht="18.75" customHeight="1"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8"/>
      <c r="AE854" s="68"/>
      <c r="AF854" s="68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8"/>
      <c r="AS854" s="68"/>
      <c r="AT854" s="68"/>
    </row>
    <row r="855" spans="20:46" ht="18.75" customHeight="1"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8"/>
      <c r="AE855" s="68"/>
      <c r="AF855" s="68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8"/>
      <c r="AS855" s="68"/>
      <c r="AT855" s="68"/>
    </row>
    <row r="856" spans="20:46" ht="18.75" customHeight="1"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8"/>
      <c r="AE856" s="68"/>
      <c r="AF856" s="68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8"/>
      <c r="AS856" s="68"/>
      <c r="AT856" s="68"/>
    </row>
    <row r="857" spans="20:46" ht="18.75" customHeight="1"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8"/>
      <c r="AE857" s="68"/>
      <c r="AF857" s="68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8"/>
      <c r="AS857" s="68"/>
      <c r="AT857" s="68"/>
    </row>
    <row r="858" spans="20:46" ht="18.75" customHeight="1"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8"/>
      <c r="AE858" s="68"/>
      <c r="AF858" s="68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8"/>
      <c r="AS858" s="68"/>
      <c r="AT858" s="68"/>
    </row>
    <row r="859" spans="20:46" ht="18.75" customHeight="1"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8"/>
      <c r="AE859" s="68"/>
      <c r="AF859" s="68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8"/>
      <c r="AS859" s="68"/>
      <c r="AT859" s="68"/>
    </row>
    <row r="860" spans="20:46" ht="18.75" customHeight="1"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8"/>
      <c r="AE860" s="68"/>
      <c r="AF860" s="68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8"/>
      <c r="AS860" s="68"/>
      <c r="AT860" s="68"/>
    </row>
    <row r="861" spans="20:46" ht="18.75" customHeight="1"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8"/>
      <c r="AE861" s="68"/>
      <c r="AF861" s="68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8"/>
      <c r="AS861" s="68"/>
      <c r="AT861" s="68"/>
    </row>
    <row r="862" spans="20:46" ht="18.75" customHeight="1"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8"/>
      <c r="AE862" s="68"/>
      <c r="AF862" s="68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8"/>
      <c r="AS862" s="68"/>
      <c r="AT862" s="68"/>
    </row>
    <row r="863" spans="20:46" ht="18.75" customHeight="1"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8"/>
      <c r="AE863" s="68"/>
      <c r="AF863" s="68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8"/>
      <c r="AS863" s="68"/>
      <c r="AT863" s="68"/>
    </row>
    <row r="864" spans="20:46" ht="18.75" customHeight="1"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8"/>
      <c r="AE864" s="68"/>
      <c r="AF864" s="68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8"/>
      <c r="AS864" s="68"/>
      <c r="AT864" s="68"/>
    </row>
    <row r="865" spans="20:46" ht="18.75" customHeight="1"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8"/>
      <c r="AE865" s="68"/>
      <c r="AF865" s="68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8"/>
      <c r="AS865" s="68"/>
      <c r="AT865" s="68"/>
    </row>
    <row r="866" spans="20:46" ht="18.75" customHeight="1"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8"/>
      <c r="AE866" s="68"/>
      <c r="AF866" s="68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8"/>
      <c r="AS866" s="68"/>
      <c r="AT866" s="68"/>
    </row>
    <row r="867" spans="20:46" ht="18.75" customHeight="1"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8"/>
      <c r="AE867" s="68"/>
      <c r="AF867" s="68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8"/>
      <c r="AS867" s="68"/>
      <c r="AT867" s="68"/>
    </row>
    <row r="868" spans="20:46" ht="18.75" customHeight="1"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8"/>
      <c r="AE868" s="68"/>
      <c r="AF868" s="68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8"/>
      <c r="AS868" s="68"/>
      <c r="AT868" s="68"/>
    </row>
    <row r="869" spans="20:46" ht="18.75" customHeight="1"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8"/>
      <c r="AE869" s="68"/>
      <c r="AF869" s="68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8"/>
      <c r="AS869" s="68"/>
      <c r="AT869" s="68"/>
    </row>
    <row r="870" spans="20:46" ht="18.75" customHeight="1"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8"/>
      <c r="AE870" s="68"/>
      <c r="AF870" s="68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8"/>
      <c r="AS870" s="68"/>
      <c r="AT870" s="68"/>
    </row>
    <row r="871" spans="20:46" ht="18.75" customHeight="1"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8"/>
      <c r="AE871" s="68"/>
      <c r="AF871" s="68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8"/>
      <c r="AS871" s="68"/>
      <c r="AT871" s="68"/>
    </row>
    <row r="872" spans="20:46" ht="18.75" customHeight="1"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8"/>
      <c r="AE872" s="68"/>
      <c r="AF872" s="68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8"/>
      <c r="AS872" s="68"/>
      <c r="AT872" s="68"/>
    </row>
    <row r="873" spans="20:46" ht="18.75" customHeight="1"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8"/>
      <c r="AE873" s="68"/>
      <c r="AF873" s="68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8"/>
      <c r="AS873" s="68"/>
      <c r="AT873" s="68"/>
    </row>
    <row r="874" spans="20:46" ht="18.75" customHeight="1"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8"/>
      <c r="AE874" s="68"/>
      <c r="AF874" s="68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8"/>
      <c r="AS874" s="68"/>
      <c r="AT874" s="68"/>
    </row>
    <row r="875" spans="20:46" ht="18.75" customHeight="1"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8"/>
      <c r="AE875" s="68"/>
      <c r="AF875" s="68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8"/>
      <c r="AS875" s="68"/>
      <c r="AT875" s="68"/>
    </row>
    <row r="876" spans="20:46" ht="18.75" customHeight="1"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8"/>
      <c r="AE876" s="68"/>
      <c r="AF876" s="68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8"/>
      <c r="AS876" s="68"/>
      <c r="AT876" s="68"/>
    </row>
    <row r="877" spans="20:46" ht="18.75" customHeight="1"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8"/>
      <c r="AE877" s="68"/>
      <c r="AF877" s="68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8"/>
      <c r="AS877" s="68"/>
      <c r="AT877" s="68"/>
    </row>
    <row r="878" spans="20:46" ht="18.75" customHeight="1"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8"/>
      <c r="AE878" s="68"/>
      <c r="AF878" s="68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8"/>
      <c r="AS878" s="68"/>
      <c r="AT878" s="68"/>
    </row>
    <row r="879" spans="20:46" ht="18.75" customHeight="1"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8"/>
      <c r="AE879" s="68"/>
      <c r="AF879" s="68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8"/>
      <c r="AS879" s="68"/>
      <c r="AT879" s="68"/>
    </row>
    <row r="880" spans="20:46" ht="18.75" customHeight="1"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8"/>
      <c r="AE880" s="68"/>
      <c r="AF880" s="68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8"/>
      <c r="AS880" s="68"/>
      <c r="AT880" s="68"/>
    </row>
    <row r="881" spans="20:46" ht="18.75" customHeight="1"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8"/>
      <c r="AE881" s="68"/>
      <c r="AF881" s="68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8"/>
      <c r="AS881" s="68"/>
      <c r="AT881" s="68"/>
    </row>
    <row r="882" spans="20:46" ht="18.75" customHeight="1"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8"/>
      <c r="AE882" s="68"/>
      <c r="AF882" s="68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8"/>
      <c r="AS882" s="68"/>
      <c r="AT882" s="68"/>
    </row>
    <row r="883" spans="20:46" ht="18.75" customHeight="1"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8"/>
      <c r="AE883" s="68"/>
      <c r="AF883" s="68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8"/>
      <c r="AS883" s="68"/>
      <c r="AT883" s="68"/>
    </row>
    <row r="884" spans="20:46" ht="18.75" customHeight="1"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8"/>
      <c r="AE884" s="68"/>
      <c r="AF884" s="68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8"/>
      <c r="AS884" s="68"/>
      <c r="AT884" s="68"/>
    </row>
    <row r="885" spans="20:46" ht="18.75" customHeight="1"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8"/>
      <c r="AE885" s="68"/>
      <c r="AF885" s="68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8"/>
      <c r="AS885" s="68"/>
      <c r="AT885" s="68"/>
    </row>
    <row r="886" spans="20:46" ht="18.75" customHeight="1"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8"/>
      <c r="AE886" s="68"/>
      <c r="AF886" s="68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8"/>
      <c r="AS886" s="68"/>
      <c r="AT886" s="68"/>
    </row>
    <row r="887" spans="20:46" ht="18.75" customHeight="1"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8"/>
      <c r="AE887" s="68"/>
      <c r="AF887" s="68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8"/>
      <c r="AS887" s="68"/>
      <c r="AT887" s="68"/>
    </row>
    <row r="888" spans="20:46" ht="18.75" customHeight="1"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8"/>
      <c r="AE888" s="68"/>
      <c r="AF888" s="68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8"/>
      <c r="AS888" s="68"/>
      <c r="AT888" s="68"/>
    </row>
    <row r="889" spans="20:46" ht="18.75" customHeight="1"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8"/>
      <c r="AE889" s="68"/>
      <c r="AF889" s="68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8"/>
      <c r="AS889" s="68"/>
      <c r="AT889" s="68"/>
    </row>
    <row r="890" spans="20:46" ht="18.75" customHeight="1"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8"/>
      <c r="AE890" s="68"/>
      <c r="AF890" s="68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8"/>
      <c r="AS890" s="68"/>
      <c r="AT890" s="68"/>
    </row>
    <row r="891" spans="20:46" ht="18.75" customHeight="1"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8"/>
      <c r="AE891" s="68"/>
      <c r="AF891" s="68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8"/>
      <c r="AS891" s="68"/>
      <c r="AT891" s="68"/>
    </row>
    <row r="892" spans="20:46" ht="18.75" customHeight="1"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8"/>
      <c r="AE892" s="68"/>
      <c r="AF892" s="68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8"/>
      <c r="AS892" s="68"/>
      <c r="AT892" s="68"/>
    </row>
    <row r="893" spans="20:46" ht="18.75" customHeight="1"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8"/>
      <c r="AE893" s="68"/>
      <c r="AF893" s="68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8"/>
      <c r="AS893" s="68"/>
      <c r="AT893" s="68"/>
    </row>
    <row r="894" spans="20:46" ht="18.75" customHeight="1"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8"/>
      <c r="AE894" s="68"/>
      <c r="AF894" s="68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8"/>
      <c r="AS894" s="68"/>
      <c r="AT894" s="68"/>
    </row>
    <row r="895" spans="20:46" ht="18.75" customHeight="1"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8"/>
      <c r="AE895" s="68"/>
      <c r="AF895" s="68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8"/>
      <c r="AS895" s="68"/>
      <c r="AT895" s="68"/>
    </row>
    <row r="896" spans="20:46" ht="18.75" customHeight="1"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8"/>
      <c r="AE896" s="68"/>
      <c r="AF896" s="68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8"/>
      <c r="AS896" s="68"/>
      <c r="AT896" s="68"/>
    </row>
    <row r="897" spans="20:46" ht="18.75" customHeight="1"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8"/>
      <c r="AE897" s="68"/>
      <c r="AF897" s="68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8"/>
      <c r="AS897" s="68"/>
      <c r="AT897" s="68"/>
    </row>
    <row r="898" spans="20:46" ht="18.75" customHeight="1"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8"/>
      <c r="AE898" s="68"/>
      <c r="AF898" s="68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8"/>
      <c r="AS898" s="68"/>
      <c r="AT898" s="68"/>
    </row>
    <row r="899" spans="20:46" ht="18.75" customHeight="1"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8"/>
      <c r="AE899" s="68"/>
      <c r="AF899" s="68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8"/>
      <c r="AS899" s="68"/>
      <c r="AT899" s="68"/>
    </row>
    <row r="900" spans="20:46" ht="18.75" customHeight="1"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8"/>
      <c r="AE900" s="68"/>
      <c r="AF900" s="68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8"/>
      <c r="AS900" s="68"/>
      <c r="AT900" s="68"/>
    </row>
    <row r="901" spans="20:46" ht="18.75" customHeight="1"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8"/>
      <c r="AE901" s="68"/>
      <c r="AF901" s="68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8"/>
      <c r="AS901" s="68"/>
      <c r="AT901" s="68"/>
    </row>
    <row r="902" spans="20:46" ht="18.75" customHeight="1"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8"/>
      <c r="AE902" s="68"/>
      <c r="AF902" s="68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8"/>
      <c r="AS902" s="68"/>
      <c r="AT902" s="68"/>
    </row>
    <row r="903" spans="20:46" ht="18.75" customHeight="1"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8"/>
      <c r="AE903" s="68"/>
      <c r="AF903" s="68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8"/>
      <c r="AS903" s="68"/>
      <c r="AT903" s="68"/>
    </row>
    <row r="904" spans="20:46" ht="18.75" customHeight="1"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8"/>
      <c r="AE904" s="68"/>
      <c r="AF904" s="68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8"/>
      <c r="AS904" s="68"/>
      <c r="AT904" s="68"/>
    </row>
    <row r="905" spans="20:46" ht="18.75" customHeight="1"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8"/>
      <c r="AE905" s="68"/>
      <c r="AF905" s="68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8"/>
      <c r="AS905" s="68"/>
      <c r="AT905" s="68"/>
    </row>
    <row r="906" spans="20:46" ht="18.75" customHeight="1"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8"/>
      <c r="AE906" s="68"/>
      <c r="AF906" s="68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8"/>
      <c r="AS906" s="68"/>
      <c r="AT906" s="68"/>
    </row>
    <row r="907" spans="20:46" ht="18.75" customHeight="1"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8"/>
      <c r="AE907" s="68"/>
      <c r="AF907" s="68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8"/>
      <c r="AS907" s="68"/>
      <c r="AT907" s="68"/>
    </row>
    <row r="908" spans="20:46" ht="18.75" customHeight="1"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8"/>
      <c r="AE908" s="68"/>
      <c r="AF908" s="68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8"/>
      <c r="AS908" s="68"/>
      <c r="AT908" s="68"/>
    </row>
    <row r="909" spans="20:46" ht="18.75" customHeight="1"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8"/>
      <c r="AE909" s="68"/>
      <c r="AF909" s="68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8"/>
      <c r="AS909" s="68"/>
      <c r="AT909" s="68"/>
    </row>
    <row r="910" spans="20:46" ht="18.75" customHeight="1"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8"/>
      <c r="AE910" s="68"/>
      <c r="AF910" s="68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8"/>
      <c r="AS910" s="68"/>
      <c r="AT910" s="68"/>
    </row>
    <row r="911" spans="20:46" ht="18.75" customHeight="1"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8"/>
      <c r="AE911" s="68"/>
      <c r="AF911" s="68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8"/>
      <c r="AS911" s="68"/>
      <c r="AT911" s="68"/>
    </row>
    <row r="912" spans="20:46" ht="18.75" customHeight="1"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8"/>
      <c r="AE912" s="68"/>
      <c r="AF912" s="68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8"/>
      <c r="AS912" s="68"/>
      <c r="AT912" s="68"/>
    </row>
    <row r="913" spans="20:46" ht="18.75" customHeight="1"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8"/>
      <c r="AE913" s="68"/>
      <c r="AF913" s="68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8"/>
      <c r="AS913" s="68"/>
      <c r="AT913" s="68"/>
    </row>
    <row r="914" spans="20:46" ht="18.75" customHeight="1"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8"/>
      <c r="AE914" s="68"/>
      <c r="AF914" s="68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8"/>
      <c r="AS914" s="68"/>
      <c r="AT914" s="68"/>
    </row>
    <row r="915" spans="20:46" ht="18.75" customHeight="1"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8"/>
      <c r="AE915" s="68"/>
      <c r="AF915" s="68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8"/>
      <c r="AS915" s="68"/>
      <c r="AT915" s="68"/>
    </row>
    <row r="916" spans="20:46" ht="18.75" customHeight="1"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8"/>
      <c r="AE916" s="68"/>
      <c r="AF916" s="68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8"/>
      <c r="AS916" s="68"/>
      <c r="AT916" s="68"/>
    </row>
    <row r="917" spans="20:46" ht="18.75" customHeight="1"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8"/>
      <c r="AE917" s="68"/>
      <c r="AF917" s="68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8"/>
      <c r="AS917" s="68"/>
      <c r="AT917" s="68"/>
    </row>
    <row r="918" spans="20:46" ht="18.75" customHeight="1"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8"/>
      <c r="AE918" s="68"/>
      <c r="AF918" s="68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8"/>
      <c r="AS918" s="68"/>
      <c r="AT918" s="68"/>
    </row>
    <row r="919" spans="20:46" ht="18.75" customHeight="1"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8"/>
      <c r="AE919" s="68"/>
      <c r="AF919" s="68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8"/>
      <c r="AS919" s="68"/>
      <c r="AT919" s="68"/>
    </row>
    <row r="920" spans="20:46" ht="18.75" customHeight="1"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8"/>
      <c r="AE920" s="68"/>
      <c r="AF920" s="68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8"/>
      <c r="AS920" s="68"/>
      <c r="AT920" s="68"/>
    </row>
    <row r="921" spans="20:46" ht="18.75" customHeight="1"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8"/>
      <c r="AE921" s="68"/>
      <c r="AF921" s="68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8"/>
      <c r="AS921" s="68"/>
      <c r="AT921" s="68"/>
    </row>
    <row r="922" spans="20:46" ht="18.75" customHeight="1"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8"/>
      <c r="AE922" s="68"/>
      <c r="AF922" s="68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8"/>
      <c r="AS922" s="68"/>
      <c r="AT922" s="68"/>
    </row>
    <row r="923" spans="20:46" ht="18.75" customHeight="1"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8"/>
      <c r="AE923" s="68"/>
      <c r="AF923" s="68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8"/>
      <c r="AS923" s="68"/>
      <c r="AT923" s="68"/>
    </row>
    <row r="924" spans="20:46" ht="18.75" customHeight="1"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8"/>
      <c r="AE924" s="68"/>
      <c r="AF924" s="68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8"/>
      <c r="AS924" s="68"/>
      <c r="AT924" s="68"/>
    </row>
    <row r="925" spans="20:46" ht="18.75" customHeight="1"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8"/>
      <c r="AE925" s="68"/>
      <c r="AF925" s="68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8"/>
      <c r="AS925" s="68"/>
      <c r="AT925" s="68"/>
    </row>
    <row r="926" spans="20:46" ht="18.75" customHeight="1"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8"/>
      <c r="AE926" s="68"/>
      <c r="AF926" s="68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8"/>
      <c r="AS926" s="68"/>
      <c r="AT926" s="68"/>
    </row>
    <row r="927" spans="20:46" ht="18.75" customHeight="1"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8"/>
      <c r="AE927" s="68"/>
      <c r="AF927" s="68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8"/>
      <c r="AS927" s="68"/>
      <c r="AT927" s="68"/>
    </row>
    <row r="928" spans="20:46" ht="18.75" customHeight="1"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8"/>
      <c r="AE928" s="68"/>
      <c r="AF928" s="68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8"/>
      <c r="AS928" s="68"/>
      <c r="AT928" s="68"/>
    </row>
    <row r="929" spans="20:46" ht="18.75" customHeight="1"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8"/>
      <c r="AE929" s="68"/>
      <c r="AF929" s="68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8"/>
      <c r="AS929" s="68"/>
      <c r="AT929" s="68"/>
    </row>
    <row r="930" spans="20:46" ht="18.75" customHeight="1"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8"/>
      <c r="AE930" s="68"/>
      <c r="AF930" s="68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8"/>
      <c r="AS930" s="68"/>
      <c r="AT930" s="68"/>
    </row>
    <row r="931" spans="20:46" ht="18.75" customHeight="1"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8"/>
      <c r="AE931" s="68"/>
      <c r="AF931" s="68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8"/>
      <c r="AS931" s="68"/>
      <c r="AT931" s="68"/>
    </row>
    <row r="932" spans="20:46" ht="18.75" customHeight="1"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8"/>
      <c r="AE932" s="68"/>
      <c r="AF932" s="68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8"/>
      <c r="AS932" s="68"/>
      <c r="AT932" s="68"/>
    </row>
    <row r="933" spans="20:46" ht="18.75" customHeight="1"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8"/>
      <c r="AE933" s="68"/>
      <c r="AF933" s="68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8"/>
      <c r="AS933" s="68"/>
      <c r="AT933" s="68"/>
    </row>
    <row r="934" spans="20:46" ht="18.75" customHeight="1"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8"/>
      <c r="AE934" s="68"/>
      <c r="AF934" s="68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8"/>
      <c r="AS934" s="68"/>
      <c r="AT934" s="68"/>
    </row>
    <row r="935" spans="20:46" ht="18.75" customHeight="1"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8"/>
      <c r="AE935" s="68"/>
      <c r="AF935" s="68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8"/>
      <c r="AS935" s="68"/>
      <c r="AT935" s="68"/>
    </row>
    <row r="936" spans="20:46" ht="18.75" customHeight="1"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8"/>
      <c r="AE936" s="68"/>
      <c r="AF936" s="68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8"/>
      <c r="AS936" s="68"/>
      <c r="AT936" s="68"/>
    </row>
    <row r="937" spans="20:46" ht="18.75" customHeight="1"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8"/>
      <c r="AE937" s="68"/>
      <c r="AF937" s="68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8"/>
      <c r="AS937" s="68"/>
      <c r="AT937" s="68"/>
    </row>
    <row r="938" spans="20:46" ht="18.75" customHeight="1"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8"/>
      <c r="AE938" s="68"/>
      <c r="AF938" s="68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8"/>
      <c r="AS938" s="68"/>
      <c r="AT938" s="68"/>
    </row>
    <row r="939" spans="20:46" ht="18.75" customHeight="1"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8"/>
      <c r="AE939" s="68"/>
      <c r="AF939" s="68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8"/>
      <c r="AS939" s="68"/>
      <c r="AT939" s="68"/>
    </row>
    <row r="940" spans="20:46" ht="18.75" customHeight="1"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8"/>
      <c r="AE940" s="68"/>
      <c r="AF940" s="68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8"/>
      <c r="AS940" s="68"/>
      <c r="AT940" s="68"/>
    </row>
    <row r="941" spans="20:46" ht="18.75" customHeight="1"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8"/>
      <c r="AE941" s="68"/>
      <c r="AF941" s="68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8"/>
      <c r="AS941" s="68"/>
      <c r="AT941" s="68"/>
    </row>
    <row r="942" spans="20:46" ht="18.75" customHeight="1"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8"/>
      <c r="AE942" s="68"/>
      <c r="AF942" s="68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8"/>
      <c r="AS942" s="68"/>
      <c r="AT942" s="68"/>
    </row>
    <row r="943" spans="20:46" ht="18.75" customHeight="1"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8"/>
      <c r="AE943" s="68"/>
      <c r="AF943" s="68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8"/>
      <c r="AS943" s="68"/>
      <c r="AT943" s="68"/>
    </row>
    <row r="944" spans="20:46" ht="18.75" customHeight="1"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8"/>
      <c r="AE944" s="68"/>
      <c r="AF944" s="68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8"/>
      <c r="AS944" s="68"/>
      <c r="AT944" s="68"/>
    </row>
    <row r="945" spans="20:46" ht="18.75" customHeight="1"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8"/>
      <c r="AE945" s="68"/>
      <c r="AF945" s="68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8"/>
      <c r="AS945" s="68"/>
      <c r="AT945" s="68"/>
    </row>
    <row r="946" spans="20:46" ht="18.75" customHeight="1"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8"/>
      <c r="AE946" s="68"/>
      <c r="AF946" s="68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8"/>
      <c r="AS946" s="68"/>
      <c r="AT946" s="68"/>
    </row>
    <row r="947" spans="20:46" ht="18.75" customHeight="1"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8"/>
      <c r="AE947" s="68"/>
      <c r="AF947" s="68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8"/>
      <c r="AS947" s="68"/>
      <c r="AT947" s="68"/>
    </row>
    <row r="948" spans="20:46" ht="18.75" customHeight="1"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8"/>
      <c r="AE948" s="68"/>
      <c r="AF948" s="68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8"/>
      <c r="AS948" s="68"/>
      <c r="AT948" s="68"/>
    </row>
    <row r="949" spans="20:46" ht="18.75" customHeight="1"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8"/>
      <c r="AE949" s="68"/>
      <c r="AF949" s="68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8"/>
      <c r="AS949" s="68"/>
      <c r="AT949" s="68"/>
    </row>
    <row r="950" spans="20:46" ht="18.75" customHeight="1"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8"/>
      <c r="AE950" s="68"/>
      <c r="AF950" s="68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8"/>
      <c r="AS950" s="68"/>
      <c r="AT950" s="68"/>
    </row>
    <row r="951" spans="20:46" ht="18.75" customHeight="1"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8"/>
      <c r="AE951" s="68"/>
      <c r="AF951" s="68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8"/>
      <c r="AS951" s="68"/>
      <c r="AT951" s="68"/>
    </row>
    <row r="952" spans="20:46" ht="18.75" customHeight="1"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8"/>
      <c r="AE952" s="68"/>
      <c r="AF952" s="68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8"/>
      <c r="AS952" s="68"/>
      <c r="AT952" s="68"/>
    </row>
    <row r="953" spans="20:46" ht="18.75" customHeight="1"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8"/>
      <c r="AE953" s="68"/>
      <c r="AF953" s="68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8"/>
      <c r="AS953" s="68"/>
      <c r="AT953" s="68"/>
    </row>
    <row r="954" spans="20:46" ht="18.75" customHeight="1"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8"/>
      <c r="AE954" s="68"/>
      <c r="AF954" s="68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8"/>
      <c r="AS954" s="68"/>
      <c r="AT954" s="68"/>
    </row>
    <row r="955" spans="20:46" ht="18.75" customHeight="1"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8"/>
      <c r="AE955" s="68"/>
      <c r="AF955" s="68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8"/>
      <c r="AS955" s="68"/>
      <c r="AT955" s="68"/>
    </row>
    <row r="956" spans="20:46" ht="18.75" customHeight="1"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8"/>
      <c r="AE956" s="68"/>
      <c r="AF956" s="68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8"/>
      <c r="AS956" s="68"/>
      <c r="AT956" s="68"/>
    </row>
    <row r="957" spans="20:46" ht="18.75" customHeight="1"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8"/>
      <c r="AE957" s="68"/>
      <c r="AF957" s="68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8"/>
      <c r="AS957" s="68"/>
      <c r="AT957" s="68"/>
    </row>
    <row r="958" spans="20:46" ht="18.75" customHeight="1"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8"/>
      <c r="AE958" s="68"/>
      <c r="AF958" s="68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8"/>
      <c r="AS958" s="68"/>
      <c r="AT958" s="68"/>
    </row>
    <row r="959" spans="20:46" ht="18.75" customHeight="1"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8"/>
      <c r="AE959" s="68"/>
      <c r="AF959" s="68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8"/>
      <c r="AS959" s="68"/>
      <c r="AT959" s="68"/>
    </row>
    <row r="960" spans="20:46" ht="18.75" customHeight="1"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8"/>
      <c r="AE960" s="68"/>
      <c r="AF960" s="68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8"/>
      <c r="AS960" s="68"/>
      <c r="AT960" s="68"/>
    </row>
    <row r="961" spans="20:46" ht="18.75" customHeight="1"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8"/>
      <c r="AE961" s="68"/>
      <c r="AF961" s="68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8"/>
      <c r="AS961" s="68"/>
      <c r="AT961" s="68"/>
    </row>
    <row r="962" spans="20:46" ht="18.75" customHeight="1"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8"/>
      <c r="AE962" s="68"/>
      <c r="AF962" s="68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8"/>
      <c r="AS962" s="68"/>
      <c r="AT962" s="68"/>
    </row>
    <row r="963" spans="20:46" ht="18.75" customHeight="1"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8"/>
      <c r="AE963" s="68"/>
      <c r="AF963" s="68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8"/>
      <c r="AS963" s="68"/>
      <c r="AT963" s="68"/>
    </row>
    <row r="964" spans="20:46" ht="18.75" customHeight="1"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8"/>
      <c r="AE964" s="68"/>
      <c r="AF964" s="68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8"/>
      <c r="AS964" s="68"/>
      <c r="AT964" s="68"/>
    </row>
    <row r="965" spans="20:46" ht="18.75" customHeight="1"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8"/>
      <c r="AE965" s="68"/>
      <c r="AF965" s="68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8"/>
      <c r="AS965" s="68"/>
      <c r="AT965" s="68"/>
    </row>
    <row r="966" spans="20:46" ht="18.75" customHeight="1"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8"/>
      <c r="AE966" s="68"/>
      <c r="AF966" s="68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8"/>
      <c r="AS966" s="68"/>
      <c r="AT966" s="68"/>
    </row>
    <row r="967" spans="20:46" ht="18.75" customHeight="1"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8"/>
      <c r="AE967" s="68"/>
      <c r="AF967" s="68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8"/>
      <c r="AS967" s="68"/>
      <c r="AT967" s="68"/>
    </row>
    <row r="968" spans="20:46" ht="18.75" customHeight="1"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8"/>
      <c r="AE968" s="68"/>
      <c r="AF968" s="68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8"/>
      <c r="AS968" s="68"/>
      <c r="AT968" s="68"/>
    </row>
    <row r="969" spans="20:46" ht="18.75" customHeight="1"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8"/>
      <c r="AE969" s="68"/>
      <c r="AF969" s="68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8"/>
      <c r="AS969" s="68"/>
      <c r="AT969" s="68"/>
    </row>
    <row r="970" spans="20:46" ht="18.75" customHeight="1"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8"/>
      <c r="AE970" s="68"/>
      <c r="AF970" s="68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8"/>
      <c r="AS970" s="68"/>
      <c r="AT970" s="68"/>
    </row>
    <row r="971" spans="20:46" ht="18.75" customHeight="1"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8"/>
      <c r="AE971" s="68"/>
      <c r="AF971" s="68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8"/>
      <c r="AS971" s="68"/>
      <c r="AT971" s="68"/>
    </row>
    <row r="972" spans="20:46" ht="18.75" customHeight="1"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8"/>
      <c r="AE972" s="68"/>
      <c r="AF972" s="68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8"/>
      <c r="AS972" s="68"/>
      <c r="AT972" s="68"/>
    </row>
    <row r="973" spans="20:46" ht="18.75" customHeight="1"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8"/>
      <c r="AE973" s="68"/>
      <c r="AF973" s="68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8"/>
      <c r="AS973" s="68"/>
      <c r="AT973" s="68"/>
    </row>
    <row r="974" spans="20:46" ht="18.75" customHeight="1"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8"/>
      <c r="AE974" s="68"/>
      <c r="AF974" s="68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8"/>
      <c r="AS974" s="68"/>
      <c r="AT974" s="68"/>
    </row>
    <row r="975" spans="20:46" ht="18.75" customHeight="1"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8"/>
      <c r="AE975" s="68"/>
      <c r="AF975" s="68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8"/>
      <c r="AS975" s="68"/>
      <c r="AT975" s="68"/>
    </row>
    <row r="976" spans="20:46" ht="18.75" customHeight="1"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8"/>
      <c r="AE976" s="68"/>
      <c r="AF976" s="68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8"/>
      <c r="AS976" s="68"/>
      <c r="AT976" s="68"/>
    </row>
    <row r="977" spans="20:46" ht="18.75" customHeight="1"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8"/>
      <c r="AE977" s="68"/>
      <c r="AF977" s="68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8"/>
      <c r="AS977" s="68"/>
      <c r="AT977" s="68"/>
    </row>
    <row r="978" spans="20:46" ht="18.75" customHeight="1"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8"/>
      <c r="AE978" s="68"/>
      <c r="AF978" s="68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8"/>
      <c r="AS978" s="68"/>
      <c r="AT978" s="68"/>
    </row>
    <row r="979" spans="20:46" ht="18.75" customHeight="1"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8"/>
      <c r="AE979" s="68"/>
      <c r="AF979" s="68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8"/>
      <c r="AS979" s="68"/>
      <c r="AT979" s="68"/>
    </row>
    <row r="980" spans="20:46" ht="18.75" customHeight="1"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8"/>
      <c r="AE980" s="68"/>
      <c r="AF980" s="68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8"/>
      <c r="AS980" s="68"/>
      <c r="AT980" s="68"/>
    </row>
    <row r="981" spans="20:46" ht="18.75" customHeight="1"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8"/>
      <c r="AE981" s="68"/>
      <c r="AF981" s="68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8"/>
      <c r="AS981" s="68"/>
      <c r="AT981" s="68"/>
    </row>
    <row r="982" spans="20:46" ht="18.75" customHeight="1"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8"/>
      <c r="AE982" s="68"/>
      <c r="AF982" s="68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8"/>
      <c r="AS982" s="68"/>
      <c r="AT982" s="68"/>
    </row>
    <row r="983" spans="20:46" ht="18.75" customHeight="1"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8"/>
      <c r="AE983" s="68"/>
      <c r="AF983" s="68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8"/>
      <c r="AS983" s="68"/>
      <c r="AT983" s="68"/>
    </row>
    <row r="984" spans="20:46" ht="18.75" customHeight="1"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8"/>
      <c r="AE984" s="68"/>
      <c r="AF984" s="68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8"/>
      <c r="AS984" s="68"/>
      <c r="AT984" s="68"/>
    </row>
    <row r="985" spans="20:46" ht="18.75" customHeight="1"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8"/>
      <c r="AE985" s="68"/>
      <c r="AF985" s="68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8"/>
      <c r="AS985" s="68"/>
      <c r="AT985" s="68"/>
    </row>
    <row r="986" spans="20:46" ht="18.75" customHeight="1"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8"/>
      <c r="AE986" s="68"/>
      <c r="AF986" s="68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8"/>
      <c r="AS986" s="68"/>
      <c r="AT986" s="68"/>
    </row>
    <row r="987" spans="20:46" ht="18.75" customHeight="1"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8"/>
      <c r="AE987" s="68"/>
      <c r="AF987" s="68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8"/>
      <c r="AS987" s="68"/>
      <c r="AT987" s="68"/>
    </row>
    <row r="988" spans="20:46" ht="18.75" customHeight="1"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8"/>
      <c r="AE988" s="68"/>
      <c r="AF988" s="68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8"/>
      <c r="AS988" s="68"/>
      <c r="AT988" s="68"/>
    </row>
    <row r="989" spans="20:46" ht="18.75" customHeight="1"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8"/>
      <c r="AE989" s="68"/>
      <c r="AF989" s="68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8"/>
      <c r="AS989" s="68"/>
      <c r="AT989" s="68"/>
    </row>
    <row r="990" spans="20:46" ht="18.75" customHeight="1"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8"/>
      <c r="AE990" s="68"/>
      <c r="AF990" s="68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8"/>
      <c r="AS990" s="68"/>
      <c r="AT990" s="68"/>
    </row>
    <row r="991" spans="20:46" ht="18.75" customHeight="1"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8"/>
      <c r="AE991" s="68"/>
      <c r="AF991" s="68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8"/>
      <c r="AS991" s="68"/>
      <c r="AT991" s="68"/>
    </row>
    <row r="992" spans="20:46" ht="18.75" customHeight="1"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8"/>
      <c r="AE992" s="68"/>
      <c r="AF992" s="68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8"/>
      <c r="AS992" s="68"/>
      <c r="AT992" s="68"/>
    </row>
    <row r="993" spans="20:46" ht="18.75" customHeight="1"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8"/>
      <c r="AE993" s="68"/>
      <c r="AF993" s="68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8"/>
      <c r="AS993" s="68"/>
      <c r="AT993" s="68"/>
    </row>
    <row r="994" spans="20:46" ht="18.75" customHeight="1"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8"/>
      <c r="AE994" s="68"/>
      <c r="AF994" s="68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8"/>
      <c r="AS994" s="68"/>
      <c r="AT994" s="68"/>
    </row>
    <row r="995" spans="20:46" ht="18.75" customHeight="1"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8"/>
      <c r="AE995" s="68"/>
      <c r="AF995" s="68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8"/>
      <c r="AS995" s="68"/>
      <c r="AT995" s="68"/>
    </row>
    <row r="996" spans="20:46" ht="18.75" customHeight="1"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8"/>
      <c r="AE996" s="68"/>
      <c r="AF996" s="68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8"/>
      <c r="AS996" s="68"/>
      <c r="AT996" s="68"/>
    </row>
    <row r="997" spans="20:46" ht="18.75" customHeight="1"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8"/>
      <c r="AE997" s="68"/>
      <c r="AF997" s="68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8"/>
      <c r="AS997" s="68"/>
      <c r="AT997" s="68"/>
    </row>
    <row r="998" spans="20:46" ht="18.75" customHeight="1"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8"/>
      <c r="AE998" s="68"/>
      <c r="AF998" s="68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8"/>
      <c r="AS998" s="68"/>
      <c r="AT998" s="68"/>
    </row>
    <row r="999" spans="20:46" ht="18.75" customHeight="1"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8"/>
      <c r="AE999" s="68"/>
      <c r="AF999" s="68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8"/>
      <c r="AS999" s="68"/>
      <c r="AT999" s="68"/>
    </row>
    <row r="1000" spans="20:46" ht="18.75" customHeight="1"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8"/>
      <c r="AE1000" s="68"/>
      <c r="AF1000" s="68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8"/>
      <c r="AS1000" s="68"/>
      <c r="AT1000" s="68"/>
    </row>
    <row r="1001" spans="20:46" ht="18.75" customHeight="1"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8"/>
      <c r="AE1001" s="68"/>
      <c r="AF1001" s="68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8"/>
      <c r="AS1001" s="68"/>
      <c r="AT1001" s="68"/>
    </row>
    <row r="1002" spans="20:46" ht="18.75" customHeight="1"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8"/>
      <c r="AE1002" s="68"/>
      <c r="AF1002" s="68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8"/>
      <c r="AS1002" s="68"/>
      <c r="AT1002" s="68"/>
    </row>
    <row r="1003" spans="20:46" ht="18.75" customHeight="1"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8"/>
      <c r="AE1003" s="68"/>
      <c r="AF1003" s="68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8"/>
      <c r="AS1003" s="68"/>
      <c r="AT1003" s="68"/>
    </row>
    <row r="1004" spans="20:46" ht="18.75" customHeight="1"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8"/>
      <c r="AE1004" s="68"/>
      <c r="AF1004" s="68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8"/>
      <c r="AS1004" s="68"/>
      <c r="AT1004" s="68"/>
    </row>
    <row r="1005" spans="20:46" ht="18.75" customHeight="1"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8"/>
      <c r="AE1005" s="68"/>
      <c r="AF1005" s="68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8"/>
      <c r="AS1005" s="68"/>
      <c r="AT1005" s="68"/>
    </row>
    <row r="1006" spans="20:46" ht="18.75" customHeight="1"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8"/>
      <c r="AE1006" s="68"/>
      <c r="AF1006" s="68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8"/>
      <c r="AS1006" s="68"/>
      <c r="AT1006" s="68"/>
    </row>
    <row r="1007" spans="20:46" ht="18.75" customHeight="1"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8"/>
      <c r="AE1007" s="68"/>
      <c r="AF1007" s="68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8"/>
      <c r="AS1007" s="68"/>
      <c r="AT1007" s="68"/>
    </row>
    <row r="1008" spans="20:46" ht="18.75" customHeight="1"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8"/>
      <c r="AE1008" s="68"/>
      <c r="AF1008" s="68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8"/>
      <c r="AS1008" s="68"/>
      <c r="AT1008" s="68"/>
    </row>
    <row r="1009" spans="20:46" ht="18.75" customHeight="1"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8"/>
      <c r="AE1009" s="68"/>
      <c r="AF1009" s="68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8"/>
      <c r="AS1009" s="68"/>
      <c r="AT1009" s="68"/>
    </row>
    <row r="1010" spans="20:46" ht="18.75" customHeight="1"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8"/>
      <c r="AE1010" s="68"/>
      <c r="AF1010" s="68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8"/>
      <c r="AS1010" s="68"/>
      <c r="AT1010" s="68"/>
    </row>
    <row r="1011" spans="20:46" ht="18.75" customHeight="1"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8"/>
      <c r="AE1011" s="68"/>
      <c r="AF1011" s="68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8"/>
      <c r="AS1011" s="68"/>
      <c r="AT1011" s="68"/>
    </row>
    <row r="1012" spans="20:46" ht="18.75" customHeight="1"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8"/>
      <c r="AE1012" s="68"/>
      <c r="AF1012" s="68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8"/>
      <c r="AS1012" s="68"/>
      <c r="AT1012" s="68"/>
    </row>
    <row r="1013" spans="20:46" ht="18.75" customHeight="1"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8"/>
      <c r="AE1013" s="68"/>
      <c r="AF1013" s="68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8"/>
      <c r="AS1013" s="68"/>
      <c r="AT1013" s="68"/>
    </row>
    <row r="1014" spans="20:46" ht="18.75" customHeight="1"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8"/>
      <c r="AE1014" s="68"/>
      <c r="AF1014" s="68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8"/>
      <c r="AS1014" s="68"/>
      <c r="AT1014" s="68"/>
    </row>
    <row r="1015" spans="20:46" ht="18.75" customHeight="1"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8"/>
      <c r="AE1015" s="68"/>
      <c r="AF1015" s="68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8"/>
      <c r="AS1015" s="68"/>
      <c r="AT1015" s="68"/>
    </row>
    <row r="1016" spans="20:46" ht="18.75" customHeight="1"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8"/>
      <c r="AE1016" s="68"/>
      <c r="AF1016" s="68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8"/>
      <c r="AS1016" s="68"/>
      <c r="AT1016" s="68"/>
    </row>
    <row r="1017" spans="20:46" ht="18.75" customHeight="1"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8"/>
      <c r="AE1017" s="68"/>
      <c r="AF1017" s="68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8"/>
      <c r="AS1017" s="68"/>
      <c r="AT1017" s="68"/>
    </row>
    <row r="1018" spans="20:46" ht="18.75" customHeight="1"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8"/>
      <c r="AE1018" s="68"/>
      <c r="AF1018" s="68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8"/>
      <c r="AS1018" s="68"/>
      <c r="AT1018" s="68"/>
    </row>
    <row r="1019" spans="20:46" ht="18.75" customHeight="1"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8"/>
      <c r="AE1019" s="68"/>
      <c r="AF1019" s="68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8"/>
      <c r="AS1019" s="68"/>
      <c r="AT1019" s="68"/>
    </row>
    <row r="1020" spans="20:46" ht="18.75" customHeight="1"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8"/>
      <c r="AE1020" s="68"/>
      <c r="AF1020" s="68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8"/>
      <c r="AS1020" s="68"/>
      <c r="AT1020" s="68"/>
    </row>
    <row r="1021" spans="20:46" ht="18.75" customHeight="1"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8"/>
      <c r="AE1021" s="68"/>
      <c r="AF1021" s="68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8"/>
      <c r="AS1021" s="68"/>
      <c r="AT1021" s="68"/>
    </row>
    <row r="1022" spans="20:46" ht="18.75" customHeight="1"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8"/>
      <c r="AE1022" s="68"/>
      <c r="AF1022" s="68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8"/>
      <c r="AS1022" s="68"/>
      <c r="AT1022" s="68"/>
    </row>
    <row r="1023" spans="20:46" ht="18.75" customHeight="1"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8"/>
      <c r="AE1023" s="68"/>
      <c r="AF1023" s="68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8"/>
      <c r="AS1023" s="68"/>
      <c r="AT1023" s="68"/>
    </row>
    <row r="1024" spans="20:46" ht="18.75" customHeight="1"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8"/>
      <c r="AE1024" s="68"/>
      <c r="AF1024" s="68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8"/>
      <c r="AS1024" s="68"/>
      <c r="AT1024" s="68"/>
    </row>
    <row r="1025" spans="20:46" ht="18.75" customHeight="1"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8"/>
      <c r="AE1025" s="68"/>
      <c r="AF1025" s="68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8"/>
      <c r="AS1025" s="68"/>
      <c r="AT1025" s="68"/>
    </row>
    <row r="1026" spans="20:46" ht="18.75" customHeight="1"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8"/>
      <c r="AE1026" s="68"/>
      <c r="AF1026" s="68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8"/>
      <c r="AS1026" s="68"/>
      <c r="AT1026" s="68"/>
    </row>
    <row r="1027" spans="20:46" ht="18.75" customHeight="1"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8"/>
      <c r="AE1027" s="68"/>
      <c r="AF1027" s="68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8"/>
      <c r="AS1027" s="68"/>
      <c r="AT1027" s="68"/>
    </row>
    <row r="1028" spans="20:46" ht="18.75" customHeight="1"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8"/>
      <c r="AE1028" s="68"/>
      <c r="AF1028" s="68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8"/>
      <c r="AS1028" s="68"/>
      <c r="AT1028" s="68"/>
    </row>
    <row r="1029" spans="20:46" ht="18.75" customHeight="1"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8"/>
      <c r="AE1029" s="68"/>
      <c r="AF1029" s="68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8"/>
      <c r="AS1029" s="68"/>
      <c r="AT1029" s="68"/>
    </row>
    <row r="1030" spans="20:46" ht="18.75" customHeight="1"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8"/>
      <c r="AE1030" s="68"/>
      <c r="AF1030" s="68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8"/>
      <c r="AS1030" s="68"/>
      <c r="AT1030" s="68"/>
    </row>
    <row r="1031" spans="20:46" ht="18.75" customHeight="1"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8"/>
      <c r="AE1031" s="68"/>
      <c r="AF1031" s="68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8"/>
      <c r="AS1031" s="68"/>
      <c r="AT1031" s="68"/>
    </row>
    <row r="1032" spans="20:46" ht="18.75" customHeight="1"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8"/>
      <c r="AE1032" s="68"/>
      <c r="AF1032" s="68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8"/>
      <c r="AS1032" s="68"/>
      <c r="AT1032" s="68"/>
    </row>
    <row r="1033" spans="20:46" ht="18.75" customHeight="1"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8"/>
      <c r="AE1033" s="68"/>
      <c r="AF1033" s="68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8"/>
      <c r="AS1033" s="68"/>
      <c r="AT1033" s="68"/>
    </row>
    <row r="1034" spans="20:46" ht="18.75" customHeight="1"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8"/>
      <c r="AE1034" s="68"/>
      <c r="AF1034" s="68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8"/>
      <c r="AS1034" s="68"/>
      <c r="AT1034" s="68"/>
    </row>
    <row r="1035" spans="20:46" ht="18.75" customHeight="1"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8"/>
      <c r="AE1035" s="68"/>
      <c r="AF1035" s="68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8"/>
      <c r="AS1035" s="68"/>
      <c r="AT1035" s="68"/>
    </row>
    <row r="1036" spans="20:46" ht="18.75" customHeight="1"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8"/>
      <c r="AE1036" s="68"/>
      <c r="AF1036" s="68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8"/>
      <c r="AS1036" s="68"/>
      <c r="AT1036" s="68"/>
    </row>
    <row r="1037" spans="20:46" ht="18.75" customHeight="1"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8"/>
      <c r="AE1037" s="68"/>
      <c r="AF1037" s="68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8"/>
      <c r="AS1037" s="68"/>
      <c r="AT1037" s="68"/>
    </row>
    <row r="1038" spans="20:46" ht="18.75" customHeight="1"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8"/>
      <c r="AE1038" s="68"/>
      <c r="AF1038" s="68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8"/>
      <c r="AS1038" s="68"/>
      <c r="AT1038" s="68"/>
    </row>
    <row r="1039" spans="20:46" ht="18.75" customHeight="1"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8"/>
      <c r="AE1039" s="68"/>
      <c r="AF1039" s="68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8"/>
      <c r="AS1039" s="68"/>
      <c r="AT1039" s="68"/>
    </row>
    <row r="1040" spans="20:46" ht="18.75" customHeight="1"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8"/>
      <c r="AE1040" s="68"/>
      <c r="AF1040" s="68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8"/>
      <c r="AS1040" s="68"/>
      <c r="AT1040" s="68"/>
    </row>
    <row r="1041" spans="20:46" ht="18.75" customHeight="1"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8"/>
      <c r="AE1041" s="68"/>
      <c r="AF1041" s="68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8"/>
      <c r="AS1041" s="68"/>
      <c r="AT1041" s="68"/>
    </row>
    <row r="1042" spans="20:46" ht="18.75" customHeight="1"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8"/>
      <c r="AE1042" s="68"/>
      <c r="AF1042" s="68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8"/>
      <c r="AS1042" s="68"/>
      <c r="AT1042" s="68"/>
    </row>
    <row r="1043" spans="20:46" ht="18.75" customHeight="1"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8"/>
      <c r="AE1043" s="68"/>
      <c r="AF1043" s="68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8"/>
      <c r="AS1043" s="68"/>
      <c r="AT1043" s="68"/>
    </row>
    <row r="1044" spans="20:46" ht="18.75" customHeight="1"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8"/>
      <c r="AE1044" s="68"/>
      <c r="AF1044" s="68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8"/>
      <c r="AS1044" s="68"/>
      <c r="AT1044" s="68"/>
    </row>
    <row r="1045" spans="20:46" ht="18.75" customHeight="1"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8"/>
      <c r="AE1045" s="68"/>
      <c r="AF1045" s="68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8"/>
      <c r="AS1045" s="68"/>
      <c r="AT1045" s="68"/>
    </row>
    <row r="1046" spans="20:46" ht="18.75" customHeight="1"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8"/>
      <c r="AE1046" s="68"/>
      <c r="AF1046" s="68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8"/>
      <c r="AS1046" s="68"/>
      <c r="AT1046" s="68"/>
    </row>
    <row r="1047" spans="20:46" ht="18.75" customHeight="1"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8"/>
      <c r="AE1047" s="68"/>
      <c r="AF1047" s="68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8"/>
      <c r="AS1047" s="68"/>
      <c r="AT1047" s="68"/>
    </row>
    <row r="1048" spans="20:46" ht="18.75" customHeight="1"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8"/>
      <c r="AE1048" s="68"/>
      <c r="AF1048" s="68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8"/>
      <c r="AS1048" s="68"/>
      <c r="AT1048" s="68"/>
    </row>
    <row r="1049" spans="20:46" ht="18.75" customHeight="1"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8"/>
      <c r="AE1049" s="68"/>
      <c r="AF1049" s="68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8"/>
      <c r="AS1049" s="68"/>
      <c r="AT1049" s="68"/>
    </row>
    <row r="1050" spans="20:46" ht="18.75" customHeight="1"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8"/>
      <c r="AE1050" s="68"/>
      <c r="AF1050" s="68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8"/>
      <c r="AS1050" s="68"/>
      <c r="AT1050" s="68"/>
    </row>
    <row r="1051" spans="20:46" ht="18.75" customHeight="1"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8"/>
      <c r="AE1051" s="68"/>
      <c r="AF1051" s="68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8"/>
      <c r="AS1051" s="68"/>
      <c r="AT1051" s="68"/>
    </row>
    <row r="1052" spans="20:46" ht="18.75" customHeight="1"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8"/>
      <c r="AE1052" s="68"/>
      <c r="AF1052" s="68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8"/>
      <c r="AS1052" s="68"/>
      <c r="AT1052" s="68"/>
    </row>
    <row r="1053" spans="20:46" ht="18.75" customHeight="1"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8"/>
      <c r="AE1053" s="68"/>
      <c r="AF1053" s="68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8"/>
      <c r="AS1053" s="68"/>
      <c r="AT1053" s="68"/>
    </row>
    <row r="1054" spans="20:46" ht="18.75" customHeight="1"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8"/>
      <c r="AE1054" s="68"/>
      <c r="AF1054" s="68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8"/>
      <c r="AS1054" s="68"/>
      <c r="AT1054" s="68"/>
    </row>
    <row r="1055" spans="20:46" ht="18.75" customHeight="1"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8"/>
      <c r="AE1055" s="68"/>
      <c r="AF1055" s="68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8"/>
      <c r="AS1055" s="68"/>
      <c r="AT1055" s="68"/>
    </row>
    <row r="1056" spans="20:46" ht="18.75" customHeight="1"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8"/>
      <c r="AE1056" s="68"/>
      <c r="AF1056" s="68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8"/>
      <c r="AS1056" s="68"/>
      <c r="AT1056" s="68"/>
    </row>
    <row r="1057" spans="20:46" ht="18.75" customHeight="1"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8"/>
      <c r="AE1057" s="68"/>
      <c r="AF1057" s="68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8"/>
      <c r="AS1057" s="68"/>
      <c r="AT1057" s="68"/>
    </row>
    <row r="1058" spans="20:46" ht="18.75" customHeight="1"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8"/>
      <c r="AE1058" s="68"/>
      <c r="AF1058" s="68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8"/>
      <c r="AS1058" s="68"/>
      <c r="AT1058" s="68"/>
    </row>
    <row r="1059" spans="20:46" ht="18.75" customHeight="1"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8"/>
      <c r="AE1059" s="68"/>
      <c r="AF1059" s="68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8"/>
      <c r="AS1059" s="68"/>
      <c r="AT1059" s="68"/>
    </row>
    <row r="1060" spans="20:46" ht="18.75" customHeight="1"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8"/>
      <c r="AE1060" s="68"/>
      <c r="AF1060" s="68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8"/>
      <c r="AS1060" s="68"/>
      <c r="AT1060" s="68"/>
    </row>
    <row r="1061" spans="20:46" ht="18.75" customHeight="1"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8"/>
      <c r="AE1061" s="68"/>
      <c r="AF1061" s="68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8"/>
      <c r="AS1061" s="68"/>
      <c r="AT1061" s="68"/>
    </row>
    <row r="1062" spans="20:46" ht="18.75" customHeight="1"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8"/>
      <c r="AE1062" s="68"/>
      <c r="AF1062" s="68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8"/>
      <c r="AS1062" s="68"/>
      <c r="AT1062" s="68"/>
    </row>
    <row r="1063" spans="20:46" ht="18.75" customHeight="1"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8"/>
      <c r="AE1063" s="68"/>
      <c r="AF1063" s="68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8"/>
      <c r="AS1063" s="68"/>
      <c r="AT1063" s="68"/>
    </row>
    <row r="1064" spans="20:46" ht="18.75" customHeight="1"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8"/>
      <c r="AE1064" s="68"/>
      <c r="AF1064" s="68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8"/>
      <c r="AS1064" s="68"/>
      <c r="AT1064" s="68"/>
    </row>
    <row r="1065" spans="20:46" ht="18.75" customHeight="1"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8"/>
      <c r="AE1065" s="68"/>
      <c r="AF1065" s="68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8"/>
      <c r="AS1065" s="68"/>
      <c r="AT1065" s="68"/>
    </row>
    <row r="1066" spans="20:46" ht="18.75" customHeight="1"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8"/>
      <c r="AE1066" s="68"/>
      <c r="AF1066" s="68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8"/>
      <c r="AS1066" s="68"/>
      <c r="AT1066" s="68"/>
    </row>
    <row r="1067" spans="20:46" ht="18.75" customHeight="1"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8"/>
      <c r="AE1067" s="68"/>
      <c r="AF1067" s="68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8"/>
      <c r="AS1067" s="68"/>
      <c r="AT1067" s="68"/>
    </row>
    <row r="1068" spans="20:46" ht="18.75" customHeight="1"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8"/>
      <c r="AE1068" s="68"/>
      <c r="AF1068" s="68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8"/>
      <c r="AS1068" s="68"/>
      <c r="AT1068" s="68"/>
    </row>
    <row r="1069" spans="20:46" ht="18.75" customHeight="1"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8"/>
      <c r="AE1069" s="68"/>
      <c r="AF1069" s="68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8"/>
      <c r="AS1069" s="68"/>
      <c r="AT1069" s="68"/>
    </row>
    <row r="1070" spans="20:46" ht="18.75" customHeight="1"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8"/>
      <c r="AE1070" s="68"/>
      <c r="AF1070" s="68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8"/>
      <c r="AS1070" s="68"/>
      <c r="AT1070" s="68"/>
    </row>
    <row r="1071" spans="20:46" ht="18.75" customHeight="1"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8"/>
      <c r="AE1071" s="68"/>
      <c r="AF1071" s="68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8"/>
      <c r="AS1071" s="68"/>
      <c r="AT1071" s="68"/>
    </row>
    <row r="1072" spans="20:46" ht="18.75" customHeight="1"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8"/>
      <c r="AE1072" s="68"/>
      <c r="AF1072" s="68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8"/>
      <c r="AS1072" s="68"/>
      <c r="AT1072" s="68"/>
    </row>
    <row r="1073" spans="20:46" ht="18.75" customHeight="1"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8"/>
      <c r="AE1073" s="68"/>
      <c r="AF1073" s="68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8"/>
      <c r="AS1073" s="68"/>
      <c r="AT1073" s="68"/>
    </row>
    <row r="1074" spans="20:46" ht="18.75" customHeight="1"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8"/>
      <c r="AE1074" s="68"/>
      <c r="AF1074" s="68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8"/>
      <c r="AS1074" s="68"/>
      <c r="AT1074" s="68"/>
    </row>
    <row r="1075" spans="20:46" ht="18.75" customHeight="1"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8"/>
      <c r="AE1075" s="68"/>
      <c r="AF1075" s="68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8"/>
      <c r="AS1075" s="68"/>
      <c r="AT1075" s="68"/>
    </row>
    <row r="1076" spans="20:46" ht="18.75" customHeight="1"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8"/>
      <c r="AE1076" s="68"/>
      <c r="AF1076" s="68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8"/>
      <c r="AS1076" s="68"/>
      <c r="AT1076" s="68"/>
    </row>
    <row r="1077" spans="20:46" ht="18.75" customHeight="1"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8"/>
      <c r="AE1077" s="68"/>
      <c r="AF1077" s="68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8"/>
      <c r="AS1077" s="68"/>
      <c r="AT1077" s="68"/>
    </row>
    <row r="1078" spans="20:46" ht="18.75" customHeight="1"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8"/>
      <c r="AE1078" s="68"/>
      <c r="AF1078" s="68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8"/>
      <c r="AS1078" s="68"/>
      <c r="AT1078" s="68"/>
    </row>
    <row r="1079" spans="20:46" ht="18.75" customHeight="1"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8"/>
      <c r="AE1079" s="68"/>
      <c r="AF1079" s="68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8"/>
      <c r="AS1079" s="68"/>
      <c r="AT1079" s="68"/>
    </row>
    <row r="1080" spans="20:46" ht="18.75" customHeight="1"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8"/>
      <c r="AE1080" s="68"/>
      <c r="AF1080" s="68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8"/>
      <c r="AS1080" s="68"/>
      <c r="AT1080" s="68"/>
    </row>
    <row r="1081" spans="20:46" ht="18.75" customHeight="1"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8"/>
      <c r="AE1081" s="68"/>
      <c r="AF1081" s="68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8"/>
      <c r="AS1081" s="68"/>
      <c r="AT1081" s="68"/>
    </row>
    <row r="1082" spans="20:46" ht="18.75" customHeight="1"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8"/>
      <c r="AE1082" s="68"/>
      <c r="AF1082" s="68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8"/>
      <c r="AS1082" s="68"/>
      <c r="AT1082" s="68"/>
    </row>
    <row r="1083" spans="20:46" ht="18.75" customHeight="1">
      <c r="T1083" s="67"/>
      <c r="U1083" s="67"/>
      <c r="V1083" s="67"/>
      <c r="W1083" s="67"/>
      <c r="X1083" s="67"/>
      <c r="Y1083" s="67"/>
      <c r="Z1083" s="67"/>
      <c r="AA1083" s="67"/>
      <c r="AB1083" s="67"/>
      <c r="AC1083" s="67"/>
      <c r="AD1083" s="68"/>
      <c r="AE1083" s="68"/>
      <c r="AF1083" s="68"/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8"/>
      <c r="AS1083" s="68"/>
      <c r="AT1083" s="68"/>
    </row>
    <row r="1084" spans="20:46" ht="18.75" customHeight="1">
      <c r="T1084" s="67"/>
      <c r="U1084" s="67"/>
      <c r="V1084" s="67"/>
      <c r="W1084" s="67"/>
      <c r="X1084" s="67"/>
      <c r="Y1084" s="67"/>
      <c r="Z1084" s="67"/>
      <c r="AA1084" s="67"/>
      <c r="AB1084" s="67"/>
      <c r="AC1084" s="67"/>
      <c r="AD1084" s="68"/>
      <c r="AE1084" s="68"/>
      <c r="AF1084" s="68"/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8"/>
      <c r="AS1084" s="68"/>
      <c r="AT1084" s="68"/>
    </row>
    <row r="1085" spans="20:46" ht="18.75" customHeight="1">
      <c r="T1085" s="67"/>
      <c r="U1085" s="67"/>
      <c r="V1085" s="67"/>
      <c r="W1085" s="67"/>
      <c r="X1085" s="67"/>
      <c r="Y1085" s="67"/>
      <c r="Z1085" s="67"/>
      <c r="AA1085" s="67"/>
      <c r="AB1085" s="67"/>
      <c r="AC1085" s="67"/>
      <c r="AD1085" s="68"/>
      <c r="AE1085" s="68"/>
      <c r="AF1085" s="68"/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8"/>
      <c r="AS1085" s="68"/>
      <c r="AT1085" s="68"/>
    </row>
    <row r="1086" spans="20:46" ht="18.75" customHeight="1">
      <c r="T1086" s="67"/>
      <c r="U1086" s="67"/>
      <c r="V1086" s="67"/>
      <c r="W1086" s="67"/>
      <c r="X1086" s="67"/>
      <c r="Y1086" s="67"/>
      <c r="Z1086" s="67"/>
      <c r="AA1086" s="67"/>
      <c r="AB1086" s="67"/>
      <c r="AC1086" s="67"/>
      <c r="AD1086" s="68"/>
      <c r="AE1086" s="68"/>
      <c r="AF1086" s="68"/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8"/>
      <c r="AS1086" s="68"/>
      <c r="AT1086" s="68"/>
    </row>
    <row r="1087" spans="20:46" ht="18.75" customHeight="1">
      <c r="T1087" s="67"/>
      <c r="U1087" s="67"/>
      <c r="V1087" s="67"/>
      <c r="W1087" s="67"/>
      <c r="X1087" s="67"/>
      <c r="Y1087" s="67"/>
      <c r="Z1087" s="67"/>
      <c r="AA1087" s="67"/>
      <c r="AB1087" s="67"/>
      <c r="AC1087" s="67"/>
      <c r="AD1087" s="68"/>
      <c r="AE1087" s="68"/>
      <c r="AF1087" s="68"/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8"/>
      <c r="AS1087" s="68"/>
      <c r="AT1087" s="68"/>
    </row>
    <row r="1088" spans="20:46" ht="18.75" customHeight="1">
      <c r="T1088" s="67"/>
      <c r="U1088" s="67"/>
      <c r="V1088" s="67"/>
      <c r="W1088" s="67"/>
      <c r="X1088" s="67"/>
      <c r="Y1088" s="67"/>
      <c r="Z1088" s="67"/>
      <c r="AA1088" s="67"/>
      <c r="AB1088" s="67"/>
      <c r="AC1088" s="67"/>
      <c r="AD1088" s="68"/>
      <c r="AE1088" s="68"/>
      <c r="AF1088" s="68"/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8"/>
      <c r="AS1088" s="68"/>
      <c r="AT1088" s="68"/>
    </row>
    <row r="1089" spans="20:46" ht="18.75" customHeight="1">
      <c r="T1089" s="67"/>
      <c r="U1089" s="67"/>
      <c r="V1089" s="67"/>
      <c r="W1089" s="67"/>
      <c r="X1089" s="67"/>
      <c r="Y1089" s="67"/>
      <c r="Z1089" s="67"/>
      <c r="AA1089" s="67"/>
      <c r="AB1089" s="67"/>
      <c r="AC1089" s="67"/>
      <c r="AD1089" s="68"/>
      <c r="AE1089" s="68"/>
      <c r="AF1089" s="68"/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8"/>
      <c r="AS1089" s="68"/>
      <c r="AT1089" s="68"/>
    </row>
    <row r="1090" spans="20:46" ht="18.75" customHeight="1">
      <c r="T1090" s="67"/>
      <c r="U1090" s="67"/>
      <c r="V1090" s="67"/>
      <c r="W1090" s="67"/>
      <c r="X1090" s="67"/>
      <c r="Y1090" s="67"/>
      <c r="Z1090" s="67"/>
      <c r="AA1090" s="67"/>
      <c r="AB1090" s="67"/>
      <c r="AC1090" s="67"/>
      <c r="AD1090" s="68"/>
      <c r="AE1090" s="68"/>
      <c r="AF1090" s="68"/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8"/>
      <c r="AS1090" s="68"/>
      <c r="AT1090" s="68"/>
    </row>
    <row r="1091" spans="20:46" ht="18.75" customHeight="1">
      <c r="T1091" s="67"/>
      <c r="U1091" s="67"/>
      <c r="V1091" s="67"/>
      <c r="W1091" s="67"/>
      <c r="X1091" s="67"/>
      <c r="Y1091" s="67"/>
      <c r="Z1091" s="67"/>
      <c r="AA1091" s="67"/>
      <c r="AB1091" s="67"/>
      <c r="AC1091" s="67"/>
      <c r="AD1091" s="68"/>
      <c r="AE1091" s="68"/>
      <c r="AF1091" s="68"/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8"/>
      <c r="AS1091" s="68"/>
      <c r="AT1091" s="68"/>
    </row>
    <row r="1092" spans="20:46" ht="18.75" customHeight="1">
      <c r="T1092" s="67"/>
      <c r="U1092" s="67"/>
      <c r="V1092" s="67"/>
      <c r="W1092" s="67"/>
      <c r="X1092" s="67"/>
      <c r="Y1092" s="67"/>
      <c r="Z1092" s="67"/>
      <c r="AA1092" s="67"/>
      <c r="AB1092" s="67"/>
      <c r="AC1092" s="67"/>
      <c r="AD1092" s="68"/>
      <c r="AE1092" s="68"/>
      <c r="AF1092" s="68"/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8"/>
      <c r="AS1092" s="68"/>
      <c r="AT1092" s="68"/>
    </row>
    <row r="1093" spans="20:46" ht="18.75" customHeight="1">
      <c r="T1093" s="67"/>
      <c r="U1093" s="67"/>
      <c r="V1093" s="67"/>
      <c r="W1093" s="67"/>
      <c r="X1093" s="67"/>
      <c r="Y1093" s="67"/>
      <c r="Z1093" s="67"/>
      <c r="AA1093" s="67"/>
      <c r="AB1093" s="67"/>
      <c r="AC1093" s="67"/>
      <c r="AD1093" s="68"/>
      <c r="AE1093" s="68"/>
      <c r="AF1093" s="68"/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8"/>
      <c r="AS1093" s="68"/>
      <c r="AT1093" s="68"/>
    </row>
    <row r="1094" spans="20:46" ht="18.75" customHeight="1">
      <c r="T1094" s="67"/>
      <c r="U1094" s="67"/>
      <c r="V1094" s="67"/>
      <c r="W1094" s="67"/>
      <c r="X1094" s="67"/>
      <c r="Y1094" s="67"/>
      <c r="Z1094" s="67"/>
      <c r="AA1094" s="67"/>
      <c r="AB1094" s="67"/>
      <c r="AC1094" s="67"/>
      <c r="AD1094" s="68"/>
      <c r="AE1094" s="68"/>
      <c r="AF1094" s="68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8"/>
      <c r="AS1094" s="68"/>
      <c r="AT1094" s="68"/>
    </row>
    <row r="1095" spans="20:46" ht="18.75" customHeight="1">
      <c r="T1095" s="67"/>
      <c r="U1095" s="67"/>
      <c r="V1095" s="67"/>
      <c r="W1095" s="67"/>
      <c r="X1095" s="67"/>
      <c r="Y1095" s="67"/>
      <c r="Z1095" s="67"/>
      <c r="AA1095" s="67"/>
      <c r="AB1095" s="67"/>
      <c r="AC1095" s="67"/>
      <c r="AD1095" s="68"/>
      <c r="AE1095" s="68"/>
      <c r="AF1095" s="68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8"/>
      <c r="AS1095" s="68"/>
      <c r="AT1095" s="68"/>
    </row>
    <row r="1096" spans="20:46" ht="18.75" customHeight="1">
      <c r="T1096" s="67"/>
      <c r="U1096" s="67"/>
      <c r="V1096" s="67"/>
      <c r="W1096" s="67"/>
      <c r="X1096" s="67"/>
      <c r="Y1096" s="67"/>
      <c r="Z1096" s="67"/>
      <c r="AA1096" s="67"/>
      <c r="AB1096" s="67"/>
      <c r="AC1096" s="67"/>
      <c r="AD1096" s="68"/>
      <c r="AE1096" s="68"/>
      <c r="AF1096" s="68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8"/>
      <c r="AS1096" s="68"/>
      <c r="AT1096" s="68"/>
    </row>
    <row r="1097" spans="20:46" ht="18.75" customHeight="1">
      <c r="T1097" s="67"/>
      <c r="U1097" s="67"/>
      <c r="V1097" s="67"/>
      <c r="W1097" s="67"/>
      <c r="X1097" s="67"/>
      <c r="Y1097" s="67"/>
      <c r="Z1097" s="67"/>
      <c r="AA1097" s="67"/>
      <c r="AB1097" s="67"/>
      <c r="AC1097" s="67"/>
      <c r="AD1097" s="68"/>
      <c r="AE1097" s="68"/>
      <c r="AF1097" s="68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8"/>
      <c r="AS1097" s="68"/>
      <c r="AT1097" s="68"/>
    </row>
    <row r="1098" spans="20:46" ht="18.75" customHeight="1">
      <c r="T1098" s="67"/>
      <c r="U1098" s="67"/>
      <c r="V1098" s="67"/>
      <c r="W1098" s="67"/>
      <c r="X1098" s="67"/>
      <c r="Y1098" s="67"/>
      <c r="Z1098" s="67"/>
      <c r="AA1098" s="67"/>
      <c r="AB1098" s="67"/>
      <c r="AC1098" s="67"/>
      <c r="AD1098" s="68"/>
      <c r="AE1098" s="68"/>
      <c r="AF1098" s="68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8"/>
      <c r="AS1098" s="68"/>
      <c r="AT1098" s="68"/>
    </row>
    <row r="1099" spans="20:46" ht="18.75" customHeight="1">
      <c r="T1099" s="67"/>
      <c r="U1099" s="67"/>
      <c r="V1099" s="67"/>
      <c r="W1099" s="67"/>
      <c r="X1099" s="67"/>
      <c r="Y1099" s="67"/>
      <c r="Z1099" s="67"/>
      <c r="AA1099" s="67"/>
      <c r="AB1099" s="67"/>
      <c r="AC1099" s="67"/>
      <c r="AD1099" s="68"/>
      <c r="AE1099" s="68"/>
      <c r="AF1099" s="68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8"/>
      <c r="AS1099" s="68"/>
      <c r="AT1099" s="68"/>
    </row>
    <row r="1100" spans="20:46" ht="18.75" customHeight="1">
      <c r="T1100" s="67"/>
      <c r="U1100" s="67"/>
      <c r="V1100" s="67"/>
      <c r="W1100" s="67"/>
      <c r="X1100" s="67"/>
      <c r="Y1100" s="67"/>
      <c r="Z1100" s="67"/>
      <c r="AA1100" s="67"/>
      <c r="AB1100" s="67"/>
      <c r="AC1100" s="67"/>
      <c r="AD1100" s="68"/>
      <c r="AE1100" s="68"/>
      <c r="AF1100" s="68"/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8"/>
      <c r="AS1100" s="68"/>
      <c r="AT1100" s="68"/>
    </row>
    <row r="1101" spans="20:46" ht="18.75" customHeight="1">
      <c r="T1101" s="67"/>
      <c r="U1101" s="67"/>
      <c r="V1101" s="67"/>
      <c r="W1101" s="67"/>
      <c r="X1101" s="67"/>
      <c r="Y1101" s="67"/>
      <c r="Z1101" s="67"/>
      <c r="AA1101" s="67"/>
      <c r="AB1101" s="67"/>
      <c r="AC1101" s="67"/>
      <c r="AD1101" s="68"/>
      <c r="AE1101" s="68"/>
      <c r="AF1101" s="68"/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8"/>
      <c r="AS1101" s="68"/>
      <c r="AT1101" s="68"/>
    </row>
    <row r="1102" spans="20:46" ht="18.75" customHeight="1">
      <c r="T1102" s="67"/>
      <c r="U1102" s="67"/>
      <c r="V1102" s="67"/>
      <c r="W1102" s="67"/>
      <c r="X1102" s="67"/>
      <c r="Y1102" s="67"/>
      <c r="Z1102" s="67"/>
      <c r="AA1102" s="67"/>
      <c r="AB1102" s="67"/>
      <c r="AC1102" s="67"/>
      <c r="AD1102" s="68"/>
      <c r="AE1102" s="68"/>
      <c r="AF1102" s="68"/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8"/>
      <c r="AS1102" s="68"/>
      <c r="AT1102" s="68"/>
    </row>
    <row r="1103" spans="20:46" ht="18.75" customHeight="1">
      <c r="T1103" s="67"/>
      <c r="U1103" s="67"/>
      <c r="V1103" s="67"/>
      <c r="W1103" s="67"/>
      <c r="X1103" s="67"/>
      <c r="Y1103" s="67"/>
      <c r="Z1103" s="67"/>
      <c r="AA1103" s="67"/>
      <c r="AB1103" s="67"/>
      <c r="AC1103" s="67"/>
      <c r="AD1103" s="68"/>
      <c r="AE1103" s="68"/>
      <c r="AF1103" s="68"/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8"/>
      <c r="AS1103" s="68"/>
      <c r="AT1103" s="68"/>
    </row>
    <row r="1104" spans="20:46" ht="18.75" customHeight="1">
      <c r="T1104" s="67"/>
      <c r="U1104" s="67"/>
      <c r="V1104" s="67"/>
      <c r="W1104" s="67"/>
      <c r="X1104" s="67"/>
      <c r="Y1104" s="67"/>
      <c r="Z1104" s="67"/>
      <c r="AA1104" s="67"/>
      <c r="AB1104" s="67"/>
      <c r="AC1104" s="67"/>
      <c r="AD1104" s="68"/>
      <c r="AE1104" s="68"/>
      <c r="AF1104" s="68"/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8"/>
      <c r="AS1104" s="68"/>
      <c r="AT1104" s="68"/>
    </row>
    <row r="1105" spans="20:46" ht="18.75" customHeight="1">
      <c r="T1105" s="67"/>
      <c r="U1105" s="67"/>
      <c r="V1105" s="67"/>
      <c r="W1105" s="67"/>
      <c r="X1105" s="67"/>
      <c r="Y1105" s="67"/>
      <c r="Z1105" s="67"/>
      <c r="AA1105" s="67"/>
      <c r="AB1105" s="67"/>
      <c r="AC1105" s="67"/>
      <c r="AD1105" s="68"/>
      <c r="AE1105" s="68"/>
      <c r="AF1105" s="68"/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8"/>
      <c r="AS1105" s="68"/>
      <c r="AT1105" s="68"/>
    </row>
    <row r="1106" spans="20:46" ht="18.75" customHeight="1">
      <c r="T1106" s="67"/>
      <c r="U1106" s="67"/>
      <c r="V1106" s="67"/>
      <c r="W1106" s="67"/>
      <c r="X1106" s="67"/>
      <c r="Y1106" s="67"/>
      <c r="Z1106" s="67"/>
      <c r="AA1106" s="67"/>
      <c r="AB1106" s="67"/>
      <c r="AC1106" s="67"/>
      <c r="AD1106" s="68"/>
      <c r="AE1106" s="68"/>
      <c r="AF1106" s="68"/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8"/>
      <c r="AS1106" s="68"/>
      <c r="AT1106" s="68"/>
    </row>
    <row r="1107" spans="20:46" ht="18.75" customHeight="1">
      <c r="T1107" s="67"/>
      <c r="U1107" s="67"/>
      <c r="V1107" s="67"/>
      <c r="W1107" s="67"/>
      <c r="X1107" s="67"/>
      <c r="Y1107" s="67"/>
      <c r="Z1107" s="67"/>
      <c r="AA1107" s="67"/>
      <c r="AB1107" s="67"/>
      <c r="AC1107" s="67"/>
      <c r="AD1107" s="68"/>
      <c r="AE1107" s="68"/>
      <c r="AF1107" s="68"/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8"/>
      <c r="AS1107" s="68"/>
      <c r="AT1107" s="68"/>
    </row>
    <row r="1108" spans="20:46" ht="18.75" customHeight="1"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8"/>
      <c r="AE1108" s="68"/>
      <c r="AF1108" s="68"/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8"/>
      <c r="AS1108" s="68"/>
      <c r="AT1108" s="68"/>
    </row>
    <row r="1109" spans="20:46" ht="18.75" customHeight="1">
      <c r="T1109" s="67"/>
      <c r="U1109" s="67"/>
      <c r="V1109" s="67"/>
      <c r="W1109" s="67"/>
      <c r="X1109" s="67"/>
      <c r="Y1109" s="67"/>
      <c r="Z1109" s="67"/>
      <c r="AA1109" s="67"/>
      <c r="AB1109" s="67"/>
      <c r="AC1109" s="67"/>
      <c r="AD1109" s="68"/>
      <c r="AE1109" s="68"/>
      <c r="AF1109" s="68"/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8"/>
      <c r="AS1109" s="68"/>
      <c r="AT1109" s="68"/>
    </row>
    <row r="1110" spans="20:46" ht="18.75" customHeight="1">
      <c r="T1110" s="67"/>
      <c r="U1110" s="67"/>
      <c r="V1110" s="67"/>
      <c r="W1110" s="67"/>
      <c r="X1110" s="67"/>
      <c r="Y1110" s="67"/>
      <c r="Z1110" s="67"/>
      <c r="AA1110" s="67"/>
      <c r="AB1110" s="67"/>
      <c r="AC1110" s="67"/>
      <c r="AD1110" s="68"/>
      <c r="AE1110" s="68"/>
      <c r="AF1110" s="68"/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8"/>
      <c r="AS1110" s="68"/>
      <c r="AT1110" s="68"/>
    </row>
    <row r="1111" spans="20:46" ht="18.75" customHeight="1">
      <c r="T1111" s="67"/>
      <c r="U1111" s="67"/>
      <c r="V1111" s="67"/>
      <c r="W1111" s="67"/>
      <c r="X1111" s="67"/>
      <c r="Y1111" s="67"/>
      <c r="Z1111" s="67"/>
      <c r="AA1111" s="67"/>
      <c r="AB1111" s="67"/>
      <c r="AC1111" s="67"/>
      <c r="AD1111" s="68"/>
      <c r="AE1111" s="68"/>
      <c r="AF1111" s="68"/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8"/>
      <c r="AS1111" s="68"/>
      <c r="AT1111" s="68"/>
    </row>
    <row r="1112" spans="20:46" ht="18.75" customHeight="1">
      <c r="T1112" s="67"/>
      <c r="U1112" s="67"/>
      <c r="V1112" s="67"/>
      <c r="W1112" s="67"/>
      <c r="X1112" s="67"/>
      <c r="Y1112" s="67"/>
      <c r="Z1112" s="67"/>
      <c r="AA1112" s="67"/>
      <c r="AB1112" s="67"/>
      <c r="AC1112" s="67"/>
      <c r="AD1112" s="68"/>
      <c r="AE1112" s="68"/>
      <c r="AF1112" s="68"/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8"/>
      <c r="AS1112" s="68"/>
      <c r="AT1112" s="68"/>
    </row>
    <row r="1113" spans="20:46" ht="18.75" customHeight="1">
      <c r="T1113" s="67"/>
      <c r="U1113" s="67"/>
      <c r="V1113" s="67"/>
      <c r="W1113" s="67"/>
      <c r="X1113" s="67"/>
      <c r="Y1113" s="67"/>
      <c r="Z1113" s="67"/>
      <c r="AA1113" s="67"/>
      <c r="AB1113" s="67"/>
      <c r="AC1113" s="67"/>
      <c r="AD1113" s="68"/>
      <c r="AE1113" s="68"/>
      <c r="AF1113" s="68"/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8"/>
      <c r="AS1113" s="68"/>
      <c r="AT1113" s="68"/>
    </row>
    <row r="1114" spans="20:46" ht="18.75" customHeight="1">
      <c r="T1114" s="67"/>
      <c r="U1114" s="67"/>
      <c r="V1114" s="67"/>
      <c r="W1114" s="67"/>
      <c r="X1114" s="67"/>
      <c r="Y1114" s="67"/>
      <c r="Z1114" s="67"/>
      <c r="AA1114" s="67"/>
      <c r="AB1114" s="67"/>
      <c r="AC1114" s="67"/>
      <c r="AD1114" s="68"/>
      <c r="AE1114" s="68"/>
      <c r="AF1114" s="68"/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8"/>
      <c r="AS1114" s="68"/>
      <c r="AT1114" s="68"/>
    </row>
    <row r="1115" spans="20:46" ht="18.75" customHeight="1">
      <c r="T1115" s="67"/>
      <c r="U1115" s="67"/>
      <c r="V1115" s="67"/>
      <c r="W1115" s="67"/>
      <c r="X1115" s="67"/>
      <c r="Y1115" s="67"/>
      <c r="Z1115" s="67"/>
      <c r="AA1115" s="67"/>
      <c r="AB1115" s="67"/>
      <c r="AC1115" s="67"/>
      <c r="AD1115" s="68"/>
      <c r="AE1115" s="68"/>
      <c r="AF1115" s="68"/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8"/>
      <c r="AS1115" s="68"/>
      <c r="AT1115" s="68"/>
    </row>
    <row r="1116" spans="20:46" ht="18.75" customHeight="1">
      <c r="T1116" s="67"/>
      <c r="U1116" s="67"/>
      <c r="V1116" s="67"/>
      <c r="W1116" s="67"/>
      <c r="X1116" s="67"/>
      <c r="Y1116" s="67"/>
      <c r="Z1116" s="67"/>
      <c r="AA1116" s="67"/>
      <c r="AB1116" s="67"/>
      <c r="AC1116" s="67"/>
      <c r="AD1116" s="68"/>
      <c r="AE1116" s="68"/>
      <c r="AF1116" s="68"/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8"/>
      <c r="AS1116" s="68"/>
      <c r="AT1116" s="68"/>
    </row>
    <row r="1117" spans="20:46" ht="18.75" customHeight="1">
      <c r="T1117" s="67"/>
      <c r="U1117" s="67"/>
      <c r="V1117" s="67"/>
      <c r="W1117" s="67"/>
      <c r="X1117" s="67"/>
      <c r="Y1117" s="67"/>
      <c r="Z1117" s="67"/>
      <c r="AA1117" s="67"/>
      <c r="AB1117" s="67"/>
      <c r="AC1117" s="67"/>
      <c r="AD1117" s="68"/>
      <c r="AE1117" s="68"/>
      <c r="AF1117" s="68"/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8"/>
      <c r="AS1117" s="68"/>
      <c r="AT1117" s="68"/>
    </row>
    <row r="1118" spans="20:46" ht="18.75" customHeight="1">
      <c r="T1118" s="67"/>
      <c r="U1118" s="67"/>
      <c r="V1118" s="67"/>
      <c r="W1118" s="67"/>
      <c r="X1118" s="67"/>
      <c r="Y1118" s="67"/>
      <c r="Z1118" s="67"/>
      <c r="AA1118" s="67"/>
      <c r="AB1118" s="67"/>
      <c r="AC1118" s="67"/>
      <c r="AD1118" s="68"/>
      <c r="AE1118" s="68"/>
      <c r="AF1118" s="68"/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8"/>
      <c r="AS1118" s="68"/>
      <c r="AT1118" s="68"/>
    </row>
    <row r="1119" spans="20:46" ht="18.75" customHeight="1">
      <c r="T1119" s="67"/>
      <c r="U1119" s="67"/>
      <c r="V1119" s="67"/>
      <c r="W1119" s="67"/>
      <c r="X1119" s="67"/>
      <c r="Y1119" s="67"/>
      <c r="Z1119" s="67"/>
      <c r="AA1119" s="67"/>
      <c r="AB1119" s="67"/>
      <c r="AC1119" s="67"/>
      <c r="AD1119" s="68"/>
      <c r="AE1119" s="68"/>
      <c r="AF1119" s="68"/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8"/>
      <c r="AS1119" s="68"/>
      <c r="AT1119" s="68"/>
    </row>
    <row r="1120" spans="20:46" ht="18.75" customHeight="1">
      <c r="T1120" s="67"/>
      <c r="U1120" s="67"/>
      <c r="V1120" s="67"/>
      <c r="W1120" s="67"/>
      <c r="X1120" s="67"/>
      <c r="Y1120" s="67"/>
      <c r="Z1120" s="67"/>
      <c r="AA1120" s="67"/>
      <c r="AB1120" s="67"/>
      <c r="AC1120" s="67"/>
      <c r="AD1120" s="68"/>
      <c r="AE1120" s="68"/>
      <c r="AF1120" s="68"/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8"/>
      <c r="AS1120" s="68"/>
      <c r="AT1120" s="68"/>
    </row>
    <row r="1121" spans="20:46" ht="18.75" customHeight="1">
      <c r="T1121" s="67"/>
      <c r="U1121" s="67"/>
      <c r="V1121" s="67"/>
      <c r="W1121" s="67"/>
      <c r="X1121" s="67"/>
      <c r="Y1121" s="67"/>
      <c r="Z1121" s="67"/>
      <c r="AA1121" s="67"/>
      <c r="AB1121" s="67"/>
      <c r="AC1121" s="67"/>
      <c r="AD1121" s="68"/>
      <c r="AE1121" s="68"/>
      <c r="AF1121" s="68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8"/>
      <c r="AS1121" s="68"/>
      <c r="AT1121" s="68"/>
    </row>
    <row r="1122" spans="20:46" ht="18.75" customHeight="1">
      <c r="T1122" s="67"/>
      <c r="U1122" s="67"/>
      <c r="V1122" s="67"/>
      <c r="W1122" s="67"/>
      <c r="X1122" s="67"/>
      <c r="Y1122" s="67"/>
      <c r="Z1122" s="67"/>
      <c r="AA1122" s="67"/>
      <c r="AB1122" s="67"/>
      <c r="AC1122" s="67"/>
      <c r="AD1122" s="68"/>
      <c r="AE1122" s="68"/>
      <c r="AF1122" s="68"/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8"/>
      <c r="AS1122" s="68"/>
      <c r="AT1122" s="68"/>
    </row>
    <row r="1123" spans="20:46" ht="18.75" customHeight="1">
      <c r="T1123" s="67"/>
      <c r="U1123" s="67"/>
      <c r="V1123" s="67"/>
      <c r="W1123" s="67"/>
      <c r="X1123" s="67"/>
      <c r="Y1123" s="67"/>
      <c r="Z1123" s="67"/>
      <c r="AA1123" s="67"/>
      <c r="AB1123" s="67"/>
      <c r="AC1123" s="67"/>
      <c r="AD1123" s="68"/>
      <c r="AE1123" s="68"/>
      <c r="AF1123" s="68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8"/>
      <c r="AS1123" s="68"/>
      <c r="AT1123" s="68"/>
    </row>
    <row r="1124" spans="20:46" ht="18.75" customHeight="1">
      <c r="T1124" s="67"/>
      <c r="U1124" s="67"/>
      <c r="V1124" s="67"/>
      <c r="W1124" s="67"/>
      <c r="X1124" s="67"/>
      <c r="Y1124" s="67"/>
      <c r="Z1124" s="67"/>
      <c r="AA1124" s="67"/>
      <c r="AB1124" s="67"/>
      <c r="AC1124" s="67"/>
      <c r="AD1124" s="68"/>
      <c r="AE1124" s="68"/>
      <c r="AF1124" s="68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8"/>
      <c r="AS1124" s="68"/>
      <c r="AT1124" s="68"/>
    </row>
    <row r="1125" spans="20:46" ht="18.75" customHeight="1">
      <c r="T1125" s="67"/>
      <c r="U1125" s="67"/>
      <c r="V1125" s="67"/>
      <c r="W1125" s="67"/>
      <c r="X1125" s="67"/>
      <c r="Y1125" s="67"/>
      <c r="Z1125" s="67"/>
      <c r="AA1125" s="67"/>
      <c r="AB1125" s="67"/>
      <c r="AC1125" s="67"/>
      <c r="AD1125" s="68"/>
      <c r="AE1125" s="68"/>
      <c r="AF1125" s="68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8"/>
      <c r="AS1125" s="68"/>
      <c r="AT1125" s="68"/>
    </row>
    <row r="1126" spans="20:46" ht="18.75" customHeight="1">
      <c r="T1126" s="67"/>
      <c r="U1126" s="67"/>
      <c r="V1126" s="67"/>
      <c r="W1126" s="67"/>
      <c r="X1126" s="67"/>
      <c r="Y1126" s="67"/>
      <c r="Z1126" s="67"/>
      <c r="AA1126" s="67"/>
      <c r="AB1126" s="67"/>
      <c r="AC1126" s="67"/>
      <c r="AD1126" s="68"/>
      <c r="AE1126" s="68"/>
      <c r="AF1126" s="68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8"/>
      <c r="AS1126" s="68"/>
      <c r="AT1126" s="68"/>
    </row>
    <row r="1127" spans="20:46" ht="18.75" customHeight="1">
      <c r="T1127" s="67"/>
      <c r="U1127" s="67"/>
      <c r="V1127" s="67"/>
      <c r="W1127" s="67"/>
      <c r="X1127" s="67"/>
      <c r="Y1127" s="67"/>
      <c r="Z1127" s="67"/>
      <c r="AA1127" s="67"/>
      <c r="AB1127" s="67"/>
      <c r="AC1127" s="67"/>
      <c r="AD1127" s="68"/>
      <c r="AE1127" s="68"/>
      <c r="AF1127" s="68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8"/>
      <c r="AS1127" s="68"/>
      <c r="AT1127" s="68"/>
    </row>
    <row r="1128" spans="20:46" ht="18.75" customHeight="1">
      <c r="T1128" s="67"/>
      <c r="U1128" s="67"/>
      <c r="V1128" s="67"/>
      <c r="W1128" s="67"/>
      <c r="X1128" s="67"/>
      <c r="Y1128" s="67"/>
      <c r="Z1128" s="67"/>
      <c r="AA1128" s="67"/>
      <c r="AB1128" s="67"/>
      <c r="AC1128" s="67"/>
      <c r="AD1128" s="68"/>
      <c r="AE1128" s="68"/>
      <c r="AF1128" s="68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8"/>
      <c r="AS1128" s="68"/>
      <c r="AT1128" s="68"/>
    </row>
    <row r="1129" spans="20:46" ht="18.75" customHeight="1">
      <c r="T1129" s="67"/>
      <c r="U1129" s="67"/>
      <c r="V1129" s="67"/>
      <c r="W1129" s="67"/>
      <c r="X1129" s="67"/>
      <c r="Y1129" s="67"/>
      <c r="Z1129" s="67"/>
      <c r="AA1129" s="67"/>
      <c r="AB1129" s="67"/>
      <c r="AC1129" s="67"/>
      <c r="AD1129" s="68"/>
      <c r="AE1129" s="68"/>
      <c r="AF1129" s="68"/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8"/>
      <c r="AS1129" s="68"/>
      <c r="AT1129" s="68"/>
    </row>
    <row r="1130" spans="20:46" ht="18.75" customHeight="1">
      <c r="T1130" s="67"/>
      <c r="U1130" s="67"/>
      <c r="V1130" s="67"/>
      <c r="W1130" s="67"/>
      <c r="X1130" s="67"/>
      <c r="Y1130" s="67"/>
      <c r="Z1130" s="67"/>
      <c r="AA1130" s="67"/>
      <c r="AB1130" s="67"/>
      <c r="AC1130" s="67"/>
      <c r="AD1130" s="68"/>
      <c r="AE1130" s="68"/>
      <c r="AF1130" s="68"/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8"/>
      <c r="AS1130" s="68"/>
      <c r="AT1130" s="68"/>
    </row>
    <row r="1131" spans="20:46" ht="18.75" customHeight="1">
      <c r="T1131" s="67"/>
      <c r="U1131" s="67"/>
      <c r="V1131" s="67"/>
      <c r="W1131" s="67"/>
      <c r="X1131" s="67"/>
      <c r="Y1131" s="67"/>
      <c r="Z1131" s="67"/>
      <c r="AA1131" s="67"/>
      <c r="AB1131" s="67"/>
      <c r="AC1131" s="67"/>
      <c r="AD1131" s="68"/>
      <c r="AE1131" s="68"/>
      <c r="AF1131" s="68"/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8"/>
      <c r="AS1131" s="68"/>
      <c r="AT1131" s="68"/>
    </row>
    <row r="1132" spans="20:46" ht="18.75" customHeight="1">
      <c r="T1132" s="67"/>
      <c r="U1132" s="67"/>
      <c r="V1132" s="67"/>
      <c r="W1132" s="67"/>
      <c r="X1132" s="67"/>
      <c r="Y1132" s="67"/>
      <c r="Z1132" s="67"/>
      <c r="AA1132" s="67"/>
      <c r="AB1132" s="67"/>
      <c r="AC1132" s="67"/>
      <c r="AD1132" s="68"/>
      <c r="AE1132" s="68"/>
      <c r="AF1132" s="68"/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8"/>
      <c r="AS1132" s="68"/>
      <c r="AT1132" s="68"/>
    </row>
    <row r="1133" spans="20:46" ht="18.75" customHeight="1">
      <c r="T1133" s="67"/>
      <c r="U1133" s="67"/>
      <c r="V1133" s="67"/>
      <c r="W1133" s="67"/>
      <c r="X1133" s="67"/>
      <c r="Y1133" s="67"/>
      <c r="Z1133" s="67"/>
      <c r="AA1133" s="67"/>
      <c r="AB1133" s="67"/>
      <c r="AC1133" s="67"/>
      <c r="AD1133" s="68"/>
      <c r="AE1133" s="68"/>
      <c r="AF1133" s="68"/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8"/>
      <c r="AS1133" s="68"/>
      <c r="AT1133" s="68"/>
    </row>
    <row r="1134" spans="20:46" ht="18.75" customHeight="1">
      <c r="T1134" s="67"/>
      <c r="U1134" s="67"/>
      <c r="V1134" s="67"/>
      <c r="W1134" s="67"/>
      <c r="X1134" s="67"/>
      <c r="Y1134" s="67"/>
      <c r="Z1134" s="67"/>
      <c r="AA1134" s="67"/>
      <c r="AB1134" s="67"/>
      <c r="AC1134" s="67"/>
      <c r="AD1134" s="68"/>
      <c r="AE1134" s="68"/>
      <c r="AF1134" s="68"/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8"/>
      <c r="AS1134" s="68"/>
      <c r="AT1134" s="68"/>
    </row>
    <row r="1135" spans="20:46" ht="18.75" customHeight="1">
      <c r="T1135" s="67"/>
      <c r="U1135" s="67"/>
      <c r="V1135" s="67"/>
      <c r="W1135" s="67"/>
      <c r="X1135" s="67"/>
      <c r="Y1135" s="67"/>
      <c r="Z1135" s="67"/>
      <c r="AA1135" s="67"/>
      <c r="AB1135" s="67"/>
      <c r="AC1135" s="67"/>
      <c r="AD1135" s="68"/>
      <c r="AE1135" s="68"/>
      <c r="AF1135" s="68"/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8"/>
      <c r="AS1135" s="68"/>
      <c r="AT1135" s="68"/>
    </row>
    <row r="1136" spans="20:46" ht="18.75" customHeight="1">
      <c r="T1136" s="67"/>
      <c r="U1136" s="67"/>
      <c r="V1136" s="67"/>
      <c r="W1136" s="67"/>
      <c r="X1136" s="67"/>
      <c r="Y1136" s="67"/>
      <c r="Z1136" s="67"/>
      <c r="AA1136" s="67"/>
      <c r="AB1136" s="67"/>
      <c r="AC1136" s="67"/>
      <c r="AD1136" s="68"/>
      <c r="AE1136" s="68"/>
      <c r="AF1136" s="68"/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8"/>
      <c r="AS1136" s="68"/>
      <c r="AT1136" s="68"/>
    </row>
    <row r="1137" spans="20:46" ht="18.75" customHeight="1">
      <c r="T1137" s="67"/>
      <c r="U1137" s="67"/>
      <c r="V1137" s="67"/>
      <c r="W1137" s="67"/>
      <c r="X1137" s="67"/>
      <c r="Y1137" s="67"/>
      <c r="Z1137" s="67"/>
      <c r="AA1137" s="67"/>
      <c r="AB1137" s="67"/>
      <c r="AC1137" s="67"/>
      <c r="AD1137" s="68"/>
      <c r="AE1137" s="68"/>
      <c r="AF1137" s="68"/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8"/>
      <c r="AS1137" s="68"/>
      <c r="AT1137" s="68"/>
    </row>
    <row r="1138" spans="20:46" ht="18.75" customHeight="1">
      <c r="T1138" s="67"/>
      <c r="U1138" s="67"/>
      <c r="V1138" s="67"/>
      <c r="W1138" s="67"/>
      <c r="X1138" s="67"/>
      <c r="Y1138" s="67"/>
      <c r="Z1138" s="67"/>
      <c r="AA1138" s="67"/>
      <c r="AB1138" s="67"/>
      <c r="AC1138" s="67"/>
      <c r="AD1138" s="68"/>
      <c r="AE1138" s="68"/>
      <c r="AF1138" s="68"/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8"/>
      <c r="AS1138" s="68"/>
      <c r="AT1138" s="68"/>
    </row>
    <row r="1139" spans="20:46" ht="18.75" customHeight="1">
      <c r="T1139" s="67"/>
      <c r="U1139" s="67"/>
      <c r="V1139" s="67"/>
      <c r="W1139" s="67"/>
      <c r="X1139" s="67"/>
      <c r="Y1139" s="67"/>
      <c r="Z1139" s="67"/>
      <c r="AA1139" s="67"/>
      <c r="AB1139" s="67"/>
      <c r="AC1139" s="67"/>
      <c r="AD1139" s="68"/>
      <c r="AE1139" s="68"/>
      <c r="AF1139" s="68"/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8"/>
      <c r="AS1139" s="68"/>
      <c r="AT1139" s="68"/>
    </row>
    <row r="1140" spans="20:46" ht="18.75" customHeight="1">
      <c r="T1140" s="67"/>
      <c r="U1140" s="67"/>
      <c r="V1140" s="67"/>
      <c r="W1140" s="67"/>
      <c r="X1140" s="67"/>
      <c r="Y1140" s="67"/>
      <c r="Z1140" s="67"/>
      <c r="AA1140" s="67"/>
      <c r="AB1140" s="67"/>
      <c r="AC1140" s="67"/>
      <c r="AD1140" s="68"/>
      <c r="AE1140" s="68"/>
      <c r="AF1140" s="68"/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8"/>
      <c r="AS1140" s="68"/>
      <c r="AT1140" s="68"/>
    </row>
    <row r="1141" spans="20:46" ht="18.75" customHeight="1">
      <c r="T1141" s="67"/>
      <c r="U1141" s="67"/>
      <c r="V1141" s="67"/>
      <c r="W1141" s="67"/>
      <c r="X1141" s="67"/>
      <c r="Y1141" s="67"/>
      <c r="Z1141" s="67"/>
      <c r="AA1141" s="67"/>
      <c r="AB1141" s="67"/>
      <c r="AC1141" s="67"/>
      <c r="AD1141" s="68"/>
      <c r="AE1141" s="68"/>
      <c r="AF1141" s="68"/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8"/>
      <c r="AS1141" s="68"/>
      <c r="AT1141" s="68"/>
    </row>
    <row r="1142" spans="20:46" ht="18.75" customHeight="1">
      <c r="T1142" s="67"/>
      <c r="U1142" s="67"/>
      <c r="V1142" s="67"/>
      <c r="W1142" s="67"/>
      <c r="X1142" s="67"/>
      <c r="Y1142" s="67"/>
      <c r="Z1142" s="67"/>
      <c r="AA1142" s="67"/>
      <c r="AB1142" s="67"/>
      <c r="AC1142" s="67"/>
      <c r="AD1142" s="68"/>
      <c r="AE1142" s="68"/>
      <c r="AF1142" s="68"/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8"/>
      <c r="AS1142" s="68"/>
      <c r="AT1142" s="68"/>
    </row>
    <row r="1143" spans="20:46" ht="18.75" customHeight="1">
      <c r="T1143" s="67"/>
      <c r="U1143" s="67"/>
      <c r="V1143" s="67"/>
      <c r="W1143" s="67"/>
      <c r="X1143" s="67"/>
      <c r="Y1143" s="67"/>
      <c r="Z1143" s="67"/>
      <c r="AA1143" s="67"/>
      <c r="AB1143" s="67"/>
      <c r="AC1143" s="67"/>
      <c r="AD1143" s="68"/>
      <c r="AE1143" s="68"/>
      <c r="AF1143" s="68"/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8"/>
      <c r="AS1143" s="68"/>
      <c r="AT1143" s="68"/>
    </row>
    <row r="1144" spans="20:46" ht="18.75" customHeight="1">
      <c r="T1144" s="67"/>
      <c r="U1144" s="67"/>
      <c r="V1144" s="67"/>
      <c r="W1144" s="67"/>
      <c r="X1144" s="67"/>
      <c r="Y1144" s="67"/>
      <c r="Z1144" s="67"/>
      <c r="AA1144" s="67"/>
      <c r="AB1144" s="67"/>
      <c r="AC1144" s="67"/>
      <c r="AD1144" s="68"/>
      <c r="AE1144" s="68"/>
      <c r="AF1144" s="68"/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8"/>
      <c r="AS1144" s="68"/>
      <c r="AT1144" s="68"/>
    </row>
    <row r="1145" spans="20:46" ht="18.75" customHeight="1">
      <c r="T1145" s="67"/>
      <c r="U1145" s="67"/>
      <c r="V1145" s="67"/>
      <c r="W1145" s="67"/>
      <c r="X1145" s="67"/>
      <c r="Y1145" s="67"/>
      <c r="Z1145" s="67"/>
      <c r="AA1145" s="67"/>
      <c r="AB1145" s="67"/>
      <c r="AC1145" s="67"/>
      <c r="AD1145" s="68"/>
      <c r="AE1145" s="68"/>
      <c r="AF1145" s="68"/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8"/>
      <c r="AS1145" s="68"/>
      <c r="AT1145" s="68"/>
    </row>
    <row r="1146" spans="20:46" ht="18.75" customHeight="1">
      <c r="T1146" s="67"/>
      <c r="U1146" s="67"/>
      <c r="V1146" s="67"/>
      <c r="W1146" s="67"/>
      <c r="X1146" s="67"/>
      <c r="Y1146" s="67"/>
      <c r="Z1146" s="67"/>
      <c r="AA1146" s="67"/>
      <c r="AB1146" s="67"/>
      <c r="AC1146" s="67"/>
      <c r="AD1146" s="68"/>
      <c r="AE1146" s="68"/>
      <c r="AF1146" s="68"/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8"/>
      <c r="AS1146" s="68"/>
      <c r="AT1146" s="68"/>
    </row>
    <row r="1147" spans="20:46" ht="18.75" customHeight="1">
      <c r="T1147" s="67"/>
      <c r="U1147" s="67"/>
      <c r="V1147" s="67"/>
      <c r="W1147" s="67"/>
      <c r="X1147" s="67"/>
      <c r="Y1147" s="67"/>
      <c r="Z1147" s="67"/>
      <c r="AA1147" s="67"/>
      <c r="AB1147" s="67"/>
      <c r="AC1147" s="67"/>
      <c r="AD1147" s="68"/>
      <c r="AE1147" s="68"/>
      <c r="AF1147" s="68"/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8"/>
      <c r="AS1147" s="68"/>
      <c r="AT1147" s="68"/>
    </row>
    <row r="1148" spans="20:46" ht="18.75" customHeight="1">
      <c r="T1148" s="67"/>
      <c r="U1148" s="67"/>
      <c r="V1148" s="67"/>
      <c r="W1148" s="67"/>
      <c r="X1148" s="67"/>
      <c r="Y1148" s="67"/>
      <c r="Z1148" s="67"/>
      <c r="AA1148" s="67"/>
      <c r="AB1148" s="67"/>
      <c r="AC1148" s="67"/>
      <c r="AD1148" s="68"/>
      <c r="AE1148" s="68"/>
      <c r="AF1148" s="68"/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8"/>
      <c r="AS1148" s="68"/>
      <c r="AT1148" s="68"/>
    </row>
    <row r="1149" spans="20:46" ht="18.75" customHeight="1">
      <c r="T1149" s="67"/>
      <c r="U1149" s="67"/>
      <c r="V1149" s="67"/>
      <c r="W1149" s="67"/>
      <c r="X1149" s="67"/>
      <c r="Y1149" s="67"/>
      <c r="Z1149" s="67"/>
      <c r="AA1149" s="67"/>
      <c r="AB1149" s="67"/>
      <c r="AC1149" s="67"/>
      <c r="AD1149" s="68"/>
      <c r="AE1149" s="68"/>
      <c r="AF1149" s="68"/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8"/>
      <c r="AS1149" s="68"/>
      <c r="AT1149" s="68"/>
    </row>
    <row r="1150" spans="20:46" ht="18.75" customHeight="1">
      <c r="T1150" s="67"/>
      <c r="U1150" s="67"/>
      <c r="V1150" s="67"/>
      <c r="W1150" s="67"/>
      <c r="X1150" s="67"/>
      <c r="Y1150" s="67"/>
      <c r="Z1150" s="67"/>
      <c r="AA1150" s="67"/>
      <c r="AB1150" s="67"/>
      <c r="AC1150" s="67"/>
      <c r="AD1150" s="68"/>
      <c r="AE1150" s="68"/>
      <c r="AF1150" s="68"/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8"/>
      <c r="AS1150" s="68"/>
      <c r="AT1150" s="68"/>
    </row>
    <row r="1151" spans="20:46" ht="18.75" customHeight="1">
      <c r="T1151" s="67"/>
      <c r="U1151" s="67"/>
      <c r="V1151" s="67"/>
      <c r="W1151" s="67"/>
      <c r="X1151" s="67"/>
      <c r="Y1151" s="67"/>
      <c r="Z1151" s="67"/>
      <c r="AA1151" s="67"/>
      <c r="AB1151" s="67"/>
      <c r="AC1151" s="67"/>
      <c r="AD1151" s="68"/>
      <c r="AE1151" s="68"/>
      <c r="AF1151" s="68"/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8"/>
      <c r="AS1151" s="68"/>
      <c r="AT1151" s="68"/>
    </row>
    <row r="1152" spans="20:46" ht="18.75" customHeight="1">
      <c r="T1152" s="67"/>
      <c r="U1152" s="67"/>
      <c r="V1152" s="67"/>
      <c r="W1152" s="67"/>
      <c r="X1152" s="67"/>
      <c r="Y1152" s="67"/>
      <c r="Z1152" s="67"/>
      <c r="AA1152" s="67"/>
      <c r="AB1152" s="67"/>
      <c r="AC1152" s="67"/>
      <c r="AD1152" s="68"/>
      <c r="AE1152" s="68"/>
      <c r="AF1152" s="68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8"/>
      <c r="AS1152" s="68"/>
      <c r="AT1152" s="68"/>
    </row>
    <row r="1153" spans="20:46" ht="18.75" customHeight="1">
      <c r="T1153" s="67"/>
      <c r="U1153" s="67"/>
      <c r="V1153" s="67"/>
      <c r="W1153" s="67"/>
      <c r="X1153" s="67"/>
      <c r="Y1153" s="67"/>
      <c r="Z1153" s="67"/>
      <c r="AA1153" s="67"/>
      <c r="AB1153" s="67"/>
      <c r="AC1153" s="67"/>
      <c r="AD1153" s="68"/>
      <c r="AE1153" s="68"/>
      <c r="AF1153" s="68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8"/>
      <c r="AS1153" s="68"/>
      <c r="AT1153" s="68"/>
    </row>
    <row r="1154" spans="20:46" ht="18.75" customHeight="1">
      <c r="T1154" s="67"/>
      <c r="U1154" s="67"/>
      <c r="V1154" s="67"/>
      <c r="W1154" s="67"/>
      <c r="X1154" s="67"/>
      <c r="Y1154" s="67"/>
      <c r="Z1154" s="67"/>
      <c r="AA1154" s="67"/>
      <c r="AB1154" s="67"/>
      <c r="AC1154" s="67"/>
      <c r="AD1154" s="68"/>
      <c r="AE1154" s="68"/>
      <c r="AF1154" s="68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8"/>
      <c r="AS1154" s="68"/>
      <c r="AT1154" s="68"/>
    </row>
    <row r="1155" spans="20:46" ht="18.75" customHeight="1">
      <c r="T1155" s="67"/>
      <c r="U1155" s="67"/>
      <c r="V1155" s="67"/>
      <c r="W1155" s="67"/>
      <c r="X1155" s="67"/>
      <c r="Y1155" s="67"/>
      <c r="Z1155" s="67"/>
      <c r="AA1155" s="67"/>
      <c r="AB1155" s="67"/>
      <c r="AC1155" s="67"/>
      <c r="AD1155" s="68"/>
      <c r="AE1155" s="68"/>
      <c r="AF1155" s="68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8"/>
      <c r="AS1155" s="68"/>
      <c r="AT1155" s="68"/>
    </row>
    <row r="1156" spans="20:46" ht="18.75" customHeight="1">
      <c r="T1156" s="67"/>
      <c r="U1156" s="67"/>
      <c r="V1156" s="67"/>
      <c r="W1156" s="67"/>
      <c r="X1156" s="67"/>
      <c r="Y1156" s="67"/>
      <c r="Z1156" s="67"/>
      <c r="AA1156" s="67"/>
      <c r="AB1156" s="67"/>
      <c r="AC1156" s="67"/>
      <c r="AD1156" s="68"/>
      <c r="AE1156" s="68"/>
      <c r="AF1156" s="68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8"/>
      <c r="AS1156" s="68"/>
      <c r="AT1156" s="68"/>
    </row>
    <row r="1157" spans="20:46" ht="18.75" customHeight="1">
      <c r="T1157" s="67"/>
      <c r="U1157" s="67"/>
      <c r="V1157" s="67"/>
      <c r="W1157" s="67"/>
      <c r="X1157" s="67"/>
      <c r="Y1157" s="67"/>
      <c r="Z1157" s="67"/>
      <c r="AA1157" s="67"/>
      <c r="AB1157" s="67"/>
      <c r="AC1157" s="67"/>
      <c r="AD1157" s="68"/>
      <c r="AE1157" s="68"/>
      <c r="AF1157" s="68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8"/>
      <c r="AS1157" s="68"/>
      <c r="AT1157" s="68"/>
    </row>
    <row r="1158" spans="20:46" ht="18.75" customHeight="1">
      <c r="T1158" s="67"/>
      <c r="U1158" s="67"/>
      <c r="V1158" s="67"/>
      <c r="W1158" s="67"/>
      <c r="X1158" s="67"/>
      <c r="Y1158" s="67"/>
      <c r="Z1158" s="67"/>
      <c r="AA1158" s="67"/>
      <c r="AB1158" s="67"/>
      <c r="AC1158" s="67"/>
      <c r="AD1158" s="68"/>
      <c r="AE1158" s="68"/>
      <c r="AF1158" s="68"/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8"/>
      <c r="AS1158" s="68"/>
      <c r="AT1158" s="68"/>
    </row>
    <row r="1159" spans="20:46" ht="18.75" customHeight="1">
      <c r="T1159" s="67"/>
      <c r="U1159" s="67"/>
      <c r="V1159" s="67"/>
      <c r="W1159" s="67"/>
      <c r="X1159" s="67"/>
      <c r="Y1159" s="67"/>
      <c r="Z1159" s="67"/>
      <c r="AA1159" s="67"/>
      <c r="AB1159" s="67"/>
      <c r="AC1159" s="67"/>
      <c r="AD1159" s="68"/>
      <c r="AE1159" s="68"/>
      <c r="AF1159" s="68"/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8"/>
      <c r="AS1159" s="68"/>
      <c r="AT1159" s="68"/>
    </row>
    <row r="1160" spans="20:46" ht="18.75" customHeight="1">
      <c r="T1160" s="67"/>
      <c r="U1160" s="67"/>
      <c r="V1160" s="67"/>
      <c r="W1160" s="67"/>
      <c r="X1160" s="67"/>
      <c r="Y1160" s="67"/>
      <c r="Z1160" s="67"/>
      <c r="AA1160" s="67"/>
      <c r="AB1160" s="67"/>
      <c r="AC1160" s="67"/>
      <c r="AD1160" s="68"/>
      <c r="AE1160" s="68"/>
      <c r="AF1160" s="68"/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8"/>
      <c r="AS1160" s="68"/>
      <c r="AT1160" s="68"/>
    </row>
    <row r="1161" spans="20:46" ht="18.75" customHeight="1">
      <c r="T1161" s="67"/>
      <c r="U1161" s="67"/>
      <c r="V1161" s="67"/>
      <c r="W1161" s="67"/>
      <c r="X1161" s="67"/>
      <c r="Y1161" s="67"/>
      <c r="Z1161" s="67"/>
      <c r="AA1161" s="67"/>
      <c r="AB1161" s="67"/>
      <c r="AC1161" s="67"/>
      <c r="AD1161" s="68"/>
      <c r="AE1161" s="68"/>
      <c r="AF1161" s="68"/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8"/>
      <c r="AS1161" s="68"/>
      <c r="AT1161" s="68"/>
    </row>
    <row r="1162" spans="20:46" ht="18.75" customHeight="1">
      <c r="T1162" s="67"/>
      <c r="U1162" s="67"/>
      <c r="V1162" s="67"/>
      <c r="W1162" s="67"/>
      <c r="X1162" s="67"/>
      <c r="Y1162" s="67"/>
      <c r="Z1162" s="67"/>
      <c r="AA1162" s="67"/>
      <c r="AB1162" s="67"/>
      <c r="AC1162" s="67"/>
      <c r="AD1162" s="68"/>
      <c r="AE1162" s="68"/>
      <c r="AF1162" s="68"/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8"/>
      <c r="AS1162" s="68"/>
      <c r="AT1162" s="68"/>
    </row>
    <row r="1163" spans="20:46" ht="18.75" customHeight="1">
      <c r="T1163" s="67"/>
      <c r="U1163" s="67"/>
      <c r="V1163" s="67"/>
      <c r="W1163" s="67"/>
      <c r="X1163" s="67"/>
      <c r="Y1163" s="67"/>
      <c r="Z1163" s="67"/>
      <c r="AA1163" s="67"/>
      <c r="AB1163" s="67"/>
      <c r="AC1163" s="67"/>
      <c r="AD1163" s="68"/>
      <c r="AE1163" s="68"/>
      <c r="AF1163" s="68"/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8"/>
      <c r="AS1163" s="68"/>
      <c r="AT1163" s="68"/>
    </row>
    <row r="1164" spans="20:46" ht="18.75" customHeight="1">
      <c r="T1164" s="67"/>
      <c r="U1164" s="67"/>
      <c r="V1164" s="67"/>
      <c r="W1164" s="67"/>
      <c r="X1164" s="67"/>
      <c r="Y1164" s="67"/>
      <c r="Z1164" s="67"/>
      <c r="AA1164" s="67"/>
      <c r="AB1164" s="67"/>
      <c r="AC1164" s="67"/>
      <c r="AD1164" s="68"/>
      <c r="AE1164" s="68"/>
      <c r="AF1164" s="68"/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8"/>
      <c r="AS1164" s="68"/>
      <c r="AT1164" s="68"/>
    </row>
    <row r="1165" spans="20:46" ht="18.75" customHeight="1">
      <c r="T1165" s="67"/>
      <c r="U1165" s="67"/>
      <c r="V1165" s="67"/>
      <c r="W1165" s="67"/>
      <c r="X1165" s="67"/>
      <c r="Y1165" s="67"/>
      <c r="Z1165" s="67"/>
      <c r="AA1165" s="67"/>
      <c r="AB1165" s="67"/>
      <c r="AC1165" s="67"/>
      <c r="AD1165" s="68"/>
      <c r="AE1165" s="68"/>
      <c r="AF1165" s="68"/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8"/>
      <c r="AS1165" s="68"/>
      <c r="AT1165" s="68"/>
    </row>
    <row r="1166" spans="20:46" ht="18.75" customHeight="1">
      <c r="T1166" s="67"/>
      <c r="U1166" s="67"/>
      <c r="V1166" s="67"/>
      <c r="W1166" s="67"/>
      <c r="X1166" s="67"/>
      <c r="Y1166" s="67"/>
      <c r="Z1166" s="67"/>
      <c r="AA1166" s="67"/>
      <c r="AB1166" s="67"/>
      <c r="AC1166" s="67"/>
      <c r="AD1166" s="68"/>
      <c r="AE1166" s="68"/>
      <c r="AF1166" s="68"/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8"/>
      <c r="AS1166" s="68"/>
      <c r="AT1166" s="68"/>
    </row>
    <row r="1167" spans="20:46" ht="18.75" customHeight="1">
      <c r="T1167" s="67"/>
      <c r="U1167" s="67"/>
      <c r="V1167" s="67"/>
      <c r="W1167" s="67"/>
      <c r="X1167" s="67"/>
      <c r="Y1167" s="67"/>
      <c r="Z1167" s="67"/>
      <c r="AA1167" s="67"/>
      <c r="AB1167" s="67"/>
      <c r="AC1167" s="67"/>
      <c r="AD1167" s="68"/>
      <c r="AE1167" s="68"/>
      <c r="AF1167" s="68"/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8"/>
      <c r="AS1167" s="68"/>
      <c r="AT1167" s="68"/>
    </row>
    <row r="1168" spans="20:46" ht="18.75" customHeight="1">
      <c r="T1168" s="67"/>
      <c r="U1168" s="67"/>
      <c r="V1168" s="67"/>
      <c r="W1168" s="67"/>
      <c r="X1168" s="67"/>
      <c r="Y1168" s="67"/>
      <c r="Z1168" s="67"/>
      <c r="AA1168" s="67"/>
      <c r="AB1168" s="67"/>
      <c r="AC1168" s="67"/>
      <c r="AD1168" s="68"/>
      <c r="AE1168" s="68"/>
      <c r="AF1168" s="68"/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8"/>
      <c r="AS1168" s="68"/>
      <c r="AT1168" s="68"/>
    </row>
    <row r="1169" spans="20:46" ht="18.75" customHeight="1">
      <c r="T1169" s="67"/>
      <c r="U1169" s="67"/>
      <c r="V1169" s="67"/>
      <c r="W1169" s="67"/>
      <c r="X1169" s="67"/>
      <c r="Y1169" s="67"/>
      <c r="Z1169" s="67"/>
      <c r="AA1169" s="67"/>
      <c r="AB1169" s="67"/>
      <c r="AC1169" s="67"/>
      <c r="AD1169" s="68"/>
      <c r="AE1169" s="68"/>
      <c r="AF1169" s="68"/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8"/>
      <c r="AS1169" s="68"/>
      <c r="AT1169" s="68"/>
    </row>
    <row r="1170" spans="20:46" ht="18.75" customHeight="1">
      <c r="T1170" s="67"/>
      <c r="U1170" s="67"/>
      <c r="V1170" s="67"/>
      <c r="W1170" s="67"/>
      <c r="X1170" s="67"/>
      <c r="Y1170" s="67"/>
      <c r="Z1170" s="67"/>
      <c r="AA1170" s="67"/>
      <c r="AB1170" s="67"/>
      <c r="AC1170" s="67"/>
      <c r="AD1170" s="68"/>
      <c r="AE1170" s="68"/>
      <c r="AF1170" s="68"/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8"/>
      <c r="AS1170" s="68"/>
      <c r="AT1170" s="68"/>
    </row>
    <row r="1171" spans="20:46" ht="18.75" customHeight="1">
      <c r="T1171" s="67"/>
      <c r="U1171" s="67"/>
      <c r="V1171" s="67"/>
      <c r="W1171" s="67"/>
      <c r="X1171" s="67"/>
      <c r="Y1171" s="67"/>
      <c r="Z1171" s="67"/>
      <c r="AA1171" s="67"/>
      <c r="AB1171" s="67"/>
      <c r="AC1171" s="67"/>
      <c r="AD1171" s="68"/>
      <c r="AE1171" s="68"/>
      <c r="AF1171" s="68"/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8"/>
      <c r="AS1171" s="68"/>
      <c r="AT1171" s="68"/>
    </row>
    <row r="1172" spans="20:46" ht="18.75" customHeight="1">
      <c r="T1172" s="67"/>
      <c r="U1172" s="67"/>
      <c r="V1172" s="67"/>
      <c r="W1172" s="67"/>
      <c r="X1172" s="67"/>
      <c r="Y1172" s="67"/>
      <c r="Z1172" s="67"/>
      <c r="AA1172" s="67"/>
      <c r="AB1172" s="67"/>
      <c r="AC1172" s="67"/>
      <c r="AD1172" s="68"/>
      <c r="AE1172" s="68"/>
      <c r="AF1172" s="68"/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8"/>
      <c r="AS1172" s="68"/>
      <c r="AT1172" s="68"/>
    </row>
    <row r="1173" spans="20:46" ht="18.75" customHeight="1">
      <c r="T1173" s="67"/>
      <c r="U1173" s="67"/>
      <c r="V1173" s="67"/>
      <c r="W1173" s="67"/>
      <c r="X1173" s="67"/>
      <c r="Y1173" s="67"/>
      <c r="Z1173" s="67"/>
      <c r="AA1173" s="67"/>
      <c r="AB1173" s="67"/>
      <c r="AC1173" s="67"/>
      <c r="AD1173" s="68"/>
      <c r="AE1173" s="68"/>
      <c r="AF1173" s="68"/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8"/>
      <c r="AS1173" s="68"/>
      <c r="AT1173" s="68"/>
    </row>
    <row r="1174" spans="20:46" ht="18.75" customHeight="1">
      <c r="T1174" s="67"/>
      <c r="U1174" s="67"/>
      <c r="V1174" s="67"/>
      <c r="W1174" s="67"/>
      <c r="X1174" s="67"/>
      <c r="Y1174" s="67"/>
      <c r="Z1174" s="67"/>
      <c r="AA1174" s="67"/>
      <c r="AB1174" s="67"/>
      <c r="AC1174" s="67"/>
      <c r="AD1174" s="68"/>
      <c r="AE1174" s="68"/>
      <c r="AF1174" s="68"/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8"/>
      <c r="AS1174" s="68"/>
      <c r="AT1174" s="68"/>
    </row>
    <row r="1175" spans="20:46" ht="18.75" customHeight="1">
      <c r="T1175" s="67"/>
      <c r="U1175" s="67"/>
      <c r="V1175" s="67"/>
      <c r="W1175" s="67"/>
      <c r="X1175" s="67"/>
      <c r="Y1175" s="67"/>
      <c r="Z1175" s="67"/>
      <c r="AA1175" s="67"/>
      <c r="AB1175" s="67"/>
      <c r="AC1175" s="67"/>
      <c r="AD1175" s="68"/>
      <c r="AE1175" s="68"/>
      <c r="AF1175" s="68"/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8"/>
      <c r="AS1175" s="68"/>
      <c r="AT1175" s="68"/>
    </row>
    <row r="1176" spans="20:46" ht="18.75" customHeight="1">
      <c r="T1176" s="67"/>
      <c r="U1176" s="67"/>
      <c r="V1176" s="67"/>
      <c r="W1176" s="67"/>
      <c r="X1176" s="67"/>
      <c r="Y1176" s="67"/>
      <c r="Z1176" s="67"/>
      <c r="AA1176" s="67"/>
      <c r="AB1176" s="67"/>
      <c r="AC1176" s="67"/>
      <c r="AD1176" s="68"/>
      <c r="AE1176" s="68"/>
      <c r="AF1176" s="68"/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8"/>
      <c r="AS1176" s="68"/>
      <c r="AT1176" s="68"/>
    </row>
    <row r="1177" spans="20:46" ht="18.75" customHeight="1">
      <c r="T1177" s="67"/>
      <c r="U1177" s="67"/>
      <c r="V1177" s="67"/>
      <c r="W1177" s="67"/>
      <c r="X1177" s="67"/>
      <c r="Y1177" s="67"/>
      <c r="Z1177" s="67"/>
      <c r="AA1177" s="67"/>
      <c r="AB1177" s="67"/>
      <c r="AC1177" s="67"/>
      <c r="AD1177" s="68"/>
      <c r="AE1177" s="68"/>
      <c r="AF1177" s="68"/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8"/>
      <c r="AS1177" s="68"/>
      <c r="AT1177" s="68"/>
    </row>
    <row r="1178" spans="20:46" ht="18.75" customHeight="1">
      <c r="T1178" s="67"/>
      <c r="U1178" s="67"/>
      <c r="V1178" s="67"/>
      <c r="W1178" s="67"/>
      <c r="X1178" s="67"/>
      <c r="Y1178" s="67"/>
      <c r="Z1178" s="67"/>
      <c r="AA1178" s="67"/>
      <c r="AB1178" s="67"/>
      <c r="AC1178" s="67"/>
      <c r="AD1178" s="68"/>
      <c r="AE1178" s="68"/>
      <c r="AF1178" s="68"/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8"/>
      <c r="AS1178" s="68"/>
      <c r="AT1178" s="68"/>
    </row>
    <row r="1179" spans="20:46" ht="18.75" customHeight="1">
      <c r="T1179" s="67"/>
      <c r="U1179" s="67"/>
      <c r="V1179" s="67"/>
      <c r="W1179" s="67"/>
      <c r="X1179" s="67"/>
      <c r="Y1179" s="67"/>
      <c r="Z1179" s="67"/>
      <c r="AA1179" s="67"/>
      <c r="AB1179" s="67"/>
      <c r="AC1179" s="67"/>
      <c r="AD1179" s="68"/>
      <c r="AE1179" s="68"/>
      <c r="AF1179" s="68"/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8"/>
      <c r="AS1179" s="68"/>
      <c r="AT1179" s="68"/>
    </row>
    <row r="1180" spans="20:46" ht="18.75" customHeight="1">
      <c r="T1180" s="67"/>
      <c r="U1180" s="67"/>
      <c r="V1180" s="67"/>
      <c r="W1180" s="67"/>
      <c r="X1180" s="67"/>
      <c r="Y1180" s="67"/>
      <c r="Z1180" s="67"/>
      <c r="AA1180" s="67"/>
      <c r="AB1180" s="67"/>
      <c r="AC1180" s="67"/>
      <c r="AD1180" s="68"/>
      <c r="AE1180" s="68"/>
      <c r="AF1180" s="68"/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8"/>
      <c r="AS1180" s="68"/>
      <c r="AT1180" s="68"/>
    </row>
    <row r="1181" spans="20:46" ht="18.75" customHeight="1">
      <c r="T1181" s="67"/>
      <c r="U1181" s="67"/>
      <c r="V1181" s="67"/>
      <c r="W1181" s="67"/>
      <c r="X1181" s="67"/>
      <c r="Y1181" s="67"/>
      <c r="Z1181" s="67"/>
      <c r="AA1181" s="67"/>
      <c r="AB1181" s="67"/>
      <c r="AC1181" s="67"/>
      <c r="AD1181" s="68"/>
      <c r="AE1181" s="68"/>
      <c r="AF1181" s="68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8"/>
      <c r="AS1181" s="68"/>
      <c r="AT1181" s="68"/>
    </row>
    <row r="1182" spans="20:46" ht="18.75" customHeight="1">
      <c r="T1182" s="67"/>
      <c r="U1182" s="67"/>
      <c r="V1182" s="67"/>
      <c r="W1182" s="67"/>
      <c r="X1182" s="67"/>
      <c r="Y1182" s="67"/>
      <c r="Z1182" s="67"/>
      <c r="AA1182" s="67"/>
      <c r="AB1182" s="67"/>
      <c r="AC1182" s="67"/>
      <c r="AD1182" s="68"/>
      <c r="AE1182" s="68"/>
      <c r="AF1182" s="68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8"/>
      <c r="AS1182" s="68"/>
      <c r="AT1182" s="68"/>
    </row>
    <row r="1183" spans="20:46" ht="18.75" customHeight="1">
      <c r="T1183" s="67"/>
      <c r="U1183" s="67"/>
      <c r="V1183" s="67"/>
      <c r="W1183" s="67"/>
      <c r="X1183" s="67"/>
      <c r="Y1183" s="67"/>
      <c r="Z1183" s="67"/>
      <c r="AA1183" s="67"/>
      <c r="AB1183" s="67"/>
      <c r="AC1183" s="67"/>
      <c r="AD1183" s="68"/>
      <c r="AE1183" s="68"/>
      <c r="AF1183" s="68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8"/>
      <c r="AS1183" s="68"/>
      <c r="AT1183" s="68"/>
    </row>
    <row r="1184" spans="20:46" ht="18.75" customHeight="1">
      <c r="T1184" s="67"/>
      <c r="U1184" s="67"/>
      <c r="V1184" s="67"/>
      <c r="W1184" s="67"/>
      <c r="X1184" s="67"/>
      <c r="Y1184" s="67"/>
      <c r="Z1184" s="67"/>
      <c r="AA1184" s="67"/>
      <c r="AB1184" s="67"/>
      <c r="AC1184" s="67"/>
      <c r="AD1184" s="68"/>
      <c r="AE1184" s="68"/>
      <c r="AF1184" s="68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8"/>
      <c r="AS1184" s="68"/>
      <c r="AT1184" s="68"/>
    </row>
    <row r="1185" spans="20:46" ht="18.75" customHeight="1"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8"/>
      <c r="AE1185" s="68"/>
      <c r="AF1185" s="68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8"/>
      <c r="AS1185" s="68"/>
      <c r="AT1185" s="68"/>
    </row>
    <row r="1186" spans="20:46" ht="18.75" customHeight="1">
      <c r="T1186" s="67"/>
      <c r="U1186" s="67"/>
      <c r="V1186" s="67"/>
      <c r="W1186" s="67"/>
      <c r="X1186" s="67"/>
      <c r="Y1186" s="67"/>
      <c r="Z1186" s="67"/>
      <c r="AA1186" s="67"/>
      <c r="AB1186" s="67"/>
      <c r="AC1186" s="67"/>
      <c r="AD1186" s="68"/>
      <c r="AE1186" s="68"/>
      <c r="AF1186" s="68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8"/>
      <c r="AS1186" s="68"/>
      <c r="AT1186" s="68"/>
    </row>
    <row r="1187" spans="20:46" ht="18.75" customHeight="1">
      <c r="T1187" s="67"/>
      <c r="U1187" s="67"/>
      <c r="V1187" s="67"/>
      <c r="W1187" s="67"/>
      <c r="X1187" s="67"/>
      <c r="Y1187" s="67"/>
      <c r="Z1187" s="67"/>
      <c r="AA1187" s="67"/>
      <c r="AB1187" s="67"/>
      <c r="AC1187" s="67"/>
      <c r="AD1187" s="68"/>
      <c r="AE1187" s="68"/>
      <c r="AF1187" s="68"/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8"/>
      <c r="AS1187" s="68"/>
      <c r="AT1187" s="68"/>
    </row>
    <row r="1188" spans="20:46" ht="18.75" customHeight="1">
      <c r="T1188" s="67"/>
      <c r="U1188" s="67"/>
      <c r="V1188" s="67"/>
      <c r="W1188" s="67"/>
      <c r="X1188" s="67"/>
      <c r="Y1188" s="67"/>
      <c r="Z1188" s="67"/>
      <c r="AA1188" s="67"/>
      <c r="AB1188" s="67"/>
      <c r="AC1188" s="67"/>
      <c r="AD1188" s="68"/>
      <c r="AE1188" s="68"/>
      <c r="AF1188" s="68"/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8"/>
      <c r="AS1188" s="68"/>
      <c r="AT1188" s="68"/>
    </row>
    <row r="1189" spans="20:46" ht="18.75" customHeight="1">
      <c r="T1189" s="67"/>
      <c r="U1189" s="67"/>
      <c r="V1189" s="67"/>
      <c r="W1189" s="67"/>
      <c r="X1189" s="67"/>
      <c r="Y1189" s="67"/>
      <c r="Z1189" s="67"/>
      <c r="AA1189" s="67"/>
      <c r="AB1189" s="67"/>
      <c r="AC1189" s="67"/>
      <c r="AD1189" s="68"/>
      <c r="AE1189" s="68"/>
      <c r="AF1189" s="68"/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8"/>
      <c r="AS1189" s="68"/>
      <c r="AT1189" s="68"/>
    </row>
    <row r="1190" spans="20:46" ht="18.75" customHeight="1">
      <c r="T1190" s="67"/>
      <c r="U1190" s="67"/>
      <c r="V1190" s="67"/>
      <c r="W1190" s="67"/>
      <c r="X1190" s="67"/>
      <c r="Y1190" s="67"/>
      <c r="Z1190" s="67"/>
      <c r="AA1190" s="67"/>
      <c r="AB1190" s="67"/>
      <c r="AC1190" s="67"/>
      <c r="AD1190" s="68"/>
      <c r="AE1190" s="68"/>
      <c r="AF1190" s="68"/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8"/>
      <c r="AS1190" s="68"/>
      <c r="AT1190" s="68"/>
    </row>
    <row r="1191" spans="20:46" ht="18.75" customHeight="1">
      <c r="T1191" s="67"/>
      <c r="U1191" s="67"/>
      <c r="V1191" s="67"/>
      <c r="W1191" s="67"/>
      <c r="X1191" s="67"/>
      <c r="Y1191" s="67"/>
      <c r="Z1191" s="67"/>
      <c r="AA1191" s="67"/>
      <c r="AB1191" s="67"/>
      <c r="AC1191" s="67"/>
      <c r="AD1191" s="68"/>
      <c r="AE1191" s="68"/>
      <c r="AF1191" s="68"/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8"/>
      <c r="AS1191" s="68"/>
      <c r="AT1191" s="68"/>
    </row>
    <row r="1192" spans="20:46" ht="18.75" customHeight="1">
      <c r="T1192" s="67"/>
      <c r="U1192" s="67"/>
      <c r="V1192" s="67"/>
      <c r="W1192" s="67"/>
      <c r="X1192" s="67"/>
      <c r="Y1192" s="67"/>
      <c r="Z1192" s="67"/>
      <c r="AA1192" s="67"/>
      <c r="AB1192" s="67"/>
      <c r="AC1192" s="67"/>
      <c r="AD1192" s="68"/>
      <c r="AE1192" s="68"/>
      <c r="AF1192" s="68"/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8"/>
      <c r="AS1192" s="68"/>
      <c r="AT1192" s="68"/>
    </row>
    <row r="1193" spans="20:46" ht="18.75" customHeight="1"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8"/>
      <c r="AE1193" s="68"/>
      <c r="AF1193" s="68"/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8"/>
      <c r="AS1193" s="68"/>
      <c r="AT1193" s="68"/>
    </row>
    <row r="1194" spans="20:46" ht="18.75" customHeight="1">
      <c r="T1194" s="67"/>
      <c r="U1194" s="67"/>
      <c r="V1194" s="67"/>
      <c r="W1194" s="67"/>
      <c r="X1194" s="67"/>
      <c r="Y1194" s="67"/>
      <c r="Z1194" s="67"/>
      <c r="AA1194" s="67"/>
      <c r="AB1194" s="67"/>
      <c r="AC1194" s="67"/>
      <c r="AD1194" s="68"/>
      <c r="AE1194" s="68"/>
      <c r="AF1194" s="68"/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8"/>
      <c r="AS1194" s="68"/>
      <c r="AT1194" s="68"/>
    </row>
    <row r="1195" spans="20:46" ht="18.75" customHeight="1">
      <c r="T1195" s="67"/>
      <c r="U1195" s="67"/>
      <c r="V1195" s="67"/>
      <c r="W1195" s="67"/>
      <c r="X1195" s="67"/>
      <c r="Y1195" s="67"/>
      <c r="Z1195" s="67"/>
      <c r="AA1195" s="67"/>
      <c r="AB1195" s="67"/>
      <c r="AC1195" s="67"/>
      <c r="AD1195" s="68"/>
      <c r="AE1195" s="68"/>
      <c r="AF1195" s="68"/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8"/>
      <c r="AS1195" s="68"/>
      <c r="AT1195" s="68"/>
    </row>
    <row r="1196" spans="20:46" ht="18.75" customHeight="1">
      <c r="T1196" s="67"/>
      <c r="U1196" s="67"/>
      <c r="V1196" s="67"/>
      <c r="W1196" s="67"/>
      <c r="X1196" s="67"/>
      <c r="Y1196" s="67"/>
      <c r="Z1196" s="67"/>
      <c r="AA1196" s="67"/>
      <c r="AB1196" s="67"/>
      <c r="AC1196" s="67"/>
      <c r="AD1196" s="68"/>
      <c r="AE1196" s="68"/>
      <c r="AF1196" s="68"/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8"/>
      <c r="AS1196" s="68"/>
      <c r="AT1196" s="68"/>
    </row>
    <row r="1197" spans="20:46" ht="18.75" customHeight="1">
      <c r="T1197" s="67"/>
      <c r="U1197" s="67"/>
      <c r="V1197" s="67"/>
      <c r="W1197" s="67"/>
      <c r="X1197" s="67"/>
      <c r="Y1197" s="67"/>
      <c r="Z1197" s="67"/>
      <c r="AA1197" s="67"/>
      <c r="AB1197" s="67"/>
      <c r="AC1197" s="67"/>
      <c r="AD1197" s="68"/>
      <c r="AE1197" s="68"/>
      <c r="AF1197" s="68"/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8"/>
      <c r="AS1197" s="68"/>
      <c r="AT1197" s="68"/>
    </row>
    <row r="1198" spans="20:46" ht="18.75" customHeight="1">
      <c r="T1198" s="67"/>
      <c r="U1198" s="67"/>
      <c r="V1198" s="67"/>
      <c r="W1198" s="67"/>
      <c r="X1198" s="67"/>
      <c r="Y1198" s="67"/>
      <c r="Z1198" s="67"/>
      <c r="AA1198" s="67"/>
      <c r="AB1198" s="67"/>
      <c r="AC1198" s="67"/>
      <c r="AD1198" s="68"/>
      <c r="AE1198" s="68"/>
      <c r="AF1198" s="68"/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8"/>
      <c r="AS1198" s="68"/>
      <c r="AT1198" s="68"/>
    </row>
    <row r="1199" spans="20:46" ht="18.75" customHeight="1"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8"/>
      <c r="AE1199" s="68"/>
      <c r="AF1199" s="68"/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8"/>
      <c r="AS1199" s="68"/>
      <c r="AT1199" s="68"/>
    </row>
    <row r="1200" spans="20:46" ht="18.75" customHeight="1"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8"/>
      <c r="AE1200" s="68"/>
      <c r="AF1200" s="68"/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8"/>
      <c r="AS1200" s="68"/>
      <c r="AT1200" s="68"/>
    </row>
    <row r="1201" spans="20:46" ht="18.75" customHeight="1">
      <c r="T1201" s="67"/>
      <c r="U1201" s="67"/>
      <c r="V1201" s="67"/>
      <c r="W1201" s="67"/>
      <c r="X1201" s="67"/>
      <c r="Y1201" s="67"/>
      <c r="Z1201" s="67"/>
      <c r="AA1201" s="67"/>
      <c r="AB1201" s="67"/>
      <c r="AC1201" s="67"/>
      <c r="AD1201" s="68"/>
      <c r="AE1201" s="68"/>
      <c r="AF1201" s="68"/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8"/>
      <c r="AS1201" s="68"/>
      <c r="AT1201" s="68"/>
    </row>
    <row r="1202" spans="20:46" ht="18.75" customHeight="1">
      <c r="T1202" s="67"/>
      <c r="U1202" s="67"/>
      <c r="V1202" s="67"/>
      <c r="W1202" s="67"/>
      <c r="X1202" s="67"/>
      <c r="Y1202" s="67"/>
      <c r="Z1202" s="67"/>
      <c r="AA1202" s="67"/>
      <c r="AB1202" s="67"/>
      <c r="AC1202" s="67"/>
      <c r="AD1202" s="68"/>
      <c r="AE1202" s="68"/>
      <c r="AF1202" s="68"/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8"/>
      <c r="AS1202" s="68"/>
      <c r="AT1202" s="68"/>
    </row>
    <row r="1203" spans="20:46" ht="18.75" customHeight="1">
      <c r="T1203" s="67"/>
      <c r="U1203" s="67"/>
      <c r="V1203" s="67"/>
      <c r="W1203" s="67"/>
      <c r="X1203" s="67"/>
      <c r="Y1203" s="67"/>
      <c r="Z1203" s="67"/>
      <c r="AA1203" s="67"/>
      <c r="AB1203" s="67"/>
      <c r="AC1203" s="67"/>
      <c r="AD1203" s="68"/>
      <c r="AE1203" s="68"/>
      <c r="AF1203" s="68"/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8"/>
      <c r="AS1203" s="68"/>
      <c r="AT1203" s="68"/>
    </row>
    <row r="1204" spans="20:46" ht="18.75" customHeight="1">
      <c r="T1204" s="67"/>
      <c r="U1204" s="67"/>
      <c r="V1204" s="67"/>
      <c r="W1204" s="67"/>
      <c r="X1204" s="67"/>
      <c r="Y1204" s="67"/>
      <c r="Z1204" s="67"/>
      <c r="AA1204" s="67"/>
      <c r="AB1204" s="67"/>
      <c r="AC1204" s="67"/>
      <c r="AD1204" s="68"/>
      <c r="AE1204" s="68"/>
      <c r="AF1204" s="68"/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8"/>
      <c r="AS1204" s="68"/>
      <c r="AT1204" s="68"/>
    </row>
    <row r="1205" spans="20:46" ht="18.75" customHeight="1">
      <c r="T1205" s="67"/>
      <c r="U1205" s="67"/>
      <c r="V1205" s="67"/>
      <c r="W1205" s="67"/>
      <c r="X1205" s="67"/>
      <c r="Y1205" s="67"/>
      <c r="Z1205" s="67"/>
      <c r="AA1205" s="67"/>
      <c r="AB1205" s="67"/>
      <c r="AC1205" s="67"/>
      <c r="AD1205" s="68"/>
      <c r="AE1205" s="68"/>
      <c r="AF1205" s="68"/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8"/>
      <c r="AS1205" s="68"/>
      <c r="AT1205" s="68"/>
    </row>
    <row r="1206" spans="20:46" ht="18.75" customHeight="1">
      <c r="T1206" s="67"/>
      <c r="U1206" s="67"/>
      <c r="V1206" s="67"/>
      <c r="W1206" s="67"/>
      <c r="X1206" s="67"/>
      <c r="Y1206" s="67"/>
      <c r="Z1206" s="67"/>
      <c r="AA1206" s="67"/>
      <c r="AB1206" s="67"/>
      <c r="AC1206" s="67"/>
      <c r="AD1206" s="68"/>
      <c r="AE1206" s="68"/>
      <c r="AF1206" s="68"/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8"/>
      <c r="AS1206" s="68"/>
      <c r="AT1206" s="68"/>
    </row>
    <row r="1207" spans="20:46" ht="18.75" customHeight="1">
      <c r="T1207" s="67"/>
      <c r="U1207" s="67"/>
      <c r="V1207" s="67"/>
      <c r="W1207" s="67"/>
      <c r="X1207" s="67"/>
      <c r="Y1207" s="67"/>
      <c r="Z1207" s="67"/>
      <c r="AA1207" s="67"/>
      <c r="AB1207" s="67"/>
      <c r="AC1207" s="67"/>
      <c r="AD1207" s="68"/>
      <c r="AE1207" s="68"/>
      <c r="AF1207" s="68"/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8"/>
      <c r="AS1207" s="68"/>
      <c r="AT1207" s="68"/>
    </row>
    <row r="1208" spans="20:46" ht="18.75" customHeight="1">
      <c r="T1208" s="67"/>
      <c r="U1208" s="67"/>
      <c r="V1208" s="67"/>
      <c r="W1208" s="67"/>
      <c r="X1208" s="67"/>
      <c r="Y1208" s="67"/>
      <c r="Z1208" s="67"/>
      <c r="AA1208" s="67"/>
      <c r="AB1208" s="67"/>
      <c r="AC1208" s="67"/>
      <c r="AD1208" s="68"/>
      <c r="AE1208" s="68"/>
      <c r="AF1208" s="68"/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8"/>
      <c r="AS1208" s="68"/>
      <c r="AT1208" s="68"/>
    </row>
    <row r="1209" spans="20:46" ht="18.75" customHeight="1">
      <c r="T1209" s="67"/>
      <c r="U1209" s="67"/>
      <c r="V1209" s="67"/>
      <c r="W1209" s="67"/>
      <c r="X1209" s="67"/>
      <c r="Y1209" s="67"/>
      <c r="Z1209" s="67"/>
      <c r="AA1209" s="67"/>
      <c r="AB1209" s="67"/>
      <c r="AC1209" s="67"/>
      <c r="AD1209" s="68"/>
      <c r="AE1209" s="68"/>
      <c r="AF1209" s="68"/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8"/>
      <c r="AS1209" s="68"/>
      <c r="AT1209" s="68"/>
    </row>
    <row r="1210" spans="20:46" ht="18.75" customHeight="1">
      <c r="T1210" s="67"/>
      <c r="U1210" s="67"/>
      <c r="V1210" s="67"/>
      <c r="W1210" s="67"/>
      <c r="X1210" s="67"/>
      <c r="Y1210" s="67"/>
      <c r="Z1210" s="67"/>
      <c r="AA1210" s="67"/>
      <c r="AB1210" s="67"/>
      <c r="AC1210" s="67"/>
      <c r="AD1210" s="68"/>
      <c r="AE1210" s="68"/>
      <c r="AF1210" s="68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8"/>
      <c r="AS1210" s="68"/>
      <c r="AT1210" s="68"/>
    </row>
    <row r="1211" spans="20:46" ht="18.75" customHeight="1">
      <c r="T1211" s="67"/>
      <c r="U1211" s="67"/>
      <c r="V1211" s="67"/>
      <c r="W1211" s="67"/>
      <c r="X1211" s="67"/>
      <c r="Y1211" s="67"/>
      <c r="Z1211" s="67"/>
      <c r="AA1211" s="67"/>
      <c r="AB1211" s="67"/>
      <c r="AC1211" s="67"/>
      <c r="AD1211" s="68"/>
      <c r="AE1211" s="68"/>
      <c r="AF1211" s="68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8"/>
      <c r="AS1211" s="68"/>
      <c r="AT1211" s="68"/>
    </row>
    <row r="1212" spans="20:46" ht="18.75" customHeight="1">
      <c r="T1212" s="67"/>
      <c r="U1212" s="67"/>
      <c r="V1212" s="67"/>
      <c r="W1212" s="67"/>
      <c r="X1212" s="67"/>
      <c r="Y1212" s="67"/>
      <c r="Z1212" s="67"/>
      <c r="AA1212" s="67"/>
      <c r="AB1212" s="67"/>
      <c r="AC1212" s="67"/>
      <c r="AD1212" s="68"/>
      <c r="AE1212" s="68"/>
      <c r="AF1212" s="68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8"/>
      <c r="AS1212" s="68"/>
      <c r="AT1212" s="68"/>
    </row>
    <row r="1213" spans="20:46" ht="18.75" customHeight="1">
      <c r="T1213" s="67"/>
      <c r="U1213" s="67"/>
      <c r="V1213" s="67"/>
      <c r="W1213" s="67"/>
      <c r="X1213" s="67"/>
      <c r="Y1213" s="67"/>
      <c r="Z1213" s="67"/>
      <c r="AA1213" s="67"/>
      <c r="AB1213" s="67"/>
      <c r="AC1213" s="67"/>
      <c r="AD1213" s="68"/>
      <c r="AE1213" s="68"/>
      <c r="AF1213" s="68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8"/>
      <c r="AS1213" s="68"/>
      <c r="AT1213" s="68"/>
    </row>
    <row r="1214" spans="20:46" ht="18.75" customHeight="1">
      <c r="T1214" s="67"/>
      <c r="U1214" s="67"/>
      <c r="V1214" s="67"/>
      <c r="W1214" s="67"/>
      <c r="X1214" s="67"/>
      <c r="Y1214" s="67"/>
      <c r="Z1214" s="67"/>
      <c r="AA1214" s="67"/>
      <c r="AB1214" s="67"/>
      <c r="AC1214" s="67"/>
      <c r="AD1214" s="68"/>
      <c r="AE1214" s="68"/>
      <c r="AF1214" s="68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8"/>
      <c r="AS1214" s="68"/>
      <c r="AT1214" s="68"/>
    </row>
    <row r="1215" spans="20:46" ht="18.75" customHeight="1">
      <c r="T1215" s="67"/>
      <c r="U1215" s="67"/>
      <c r="V1215" s="67"/>
      <c r="W1215" s="67"/>
      <c r="X1215" s="67"/>
      <c r="Y1215" s="67"/>
      <c r="Z1215" s="67"/>
      <c r="AA1215" s="67"/>
      <c r="AB1215" s="67"/>
      <c r="AC1215" s="67"/>
      <c r="AD1215" s="68"/>
      <c r="AE1215" s="68"/>
      <c r="AF1215" s="68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8"/>
      <c r="AS1215" s="68"/>
      <c r="AT1215" s="68"/>
    </row>
    <row r="1216" spans="20:46" ht="18.75" customHeight="1">
      <c r="T1216" s="67"/>
      <c r="U1216" s="67"/>
      <c r="V1216" s="67"/>
      <c r="W1216" s="67"/>
      <c r="X1216" s="67"/>
      <c r="Y1216" s="67"/>
      <c r="Z1216" s="67"/>
      <c r="AA1216" s="67"/>
      <c r="AB1216" s="67"/>
      <c r="AC1216" s="67"/>
      <c r="AD1216" s="68"/>
      <c r="AE1216" s="68"/>
      <c r="AF1216" s="68"/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8"/>
      <c r="AS1216" s="68"/>
      <c r="AT1216" s="68"/>
    </row>
    <row r="1217" spans="20:46" ht="18.75" customHeight="1">
      <c r="T1217" s="67"/>
      <c r="U1217" s="67"/>
      <c r="V1217" s="67"/>
      <c r="W1217" s="67"/>
      <c r="X1217" s="67"/>
      <c r="Y1217" s="67"/>
      <c r="Z1217" s="67"/>
      <c r="AA1217" s="67"/>
      <c r="AB1217" s="67"/>
      <c r="AC1217" s="67"/>
      <c r="AD1217" s="68"/>
      <c r="AE1217" s="68"/>
      <c r="AF1217" s="68"/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8"/>
      <c r="AS1217" s="68"/>
      <c r="AT1217" s="68"/>
    </row>
    <row r="1218" spans="20:46" ht="18.75" customHeight="1">
      <c r="T1218" s="67"/>
      <c r="U1218" s="67"/>
      <c r="V1218" s="67"/>
      <c r="W1218" s="67"/>
      <c r="X1218" s="67"/>
      <c r="Y1218" s="67"/>
      <c r="Z1218" s="67"/>
      <c r="AA1218" s="67"/>
      <c r="AB1218" s="67"/>
      <c r="AC1218" s="67"/>
      <c r="AD1218" s="68"/>
      <c r="AE1218" s="68"/>
      <c r="AF1218" s="68"/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8"/>
      <c r="AS1218" s="68"/>
      <c r="AT1218" s="68"/>
    </row>
    <row r="1219" spans="20:46" ht="18.75" customHeight="1">
      <c r="T1219" s="67"/>
      <c r="U1219" s="67"/>
      <c r="V1219" s="67"/>
      <c r="W1219" s="67"/>
      <c r="X1219" s="67"/>
      <c r="Y1219" s="67"/>
      <c r="Z1219" s="67"/>
      <c r="AA1219" s="67"/>
      <c r="AB1219" s="67"/>
      <c r="AC1219" s="67"/>
      <c r="AD1219" s="68"/>
      <c r="AE1219" s="68"/>
      <c r="AF1219" s="68"/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8"/>
      <c r="AS1219" s="68"/>
      <c r="AT1219" s="68"/>
    </row>
    <row r="1220" spans="20:46" ht="18.75" customHeight="1">
      <c r="T1220" s="67"/>
      <c r="U1220" s="67"/>
      <c r="V1220" s="67"/>
      <c r="W1220" s="67"/>
      <c r="X1220" s="67"/>
      <c r="Y1220" s="67"/>
      <c r="Z1220" s="67"/>
      <c r="AA1220" s="67"/>
      <c r="AB1220" s="67"/>
      <c r="AC1220" s="67"/>
      <c r="AD1220" s="68"/>
      <c r="AE1220" s="68"/>
      <c r="AF1220" s="68"/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8"/>
      <c r="AS1220" s="68"/>
      <c r="AT1220" s="68"/>
    </row>
    <row r="1221" spans="20:46" ht="18.75" customHeight="1">
      <c r="T1221" s="67"/>
      <c r="U1221" s="67"/>
      <c r="V1221" s="67"/>
      <c r="W1221" s="67"/>
      <c r="X1221" s="67"/>
      <c r="Y1221" s="67"/>
      <c r="Z1221" s="67"/>
      <c r="AA1221" s="67"/>
      <c r="AB1221" s="67"/>
      <c r="AC1221" s="67"/>
      <c r="AD1221" s="68"/>
      <c r="AE1221" s="68"/>
      <c r="AF1221" s="68"/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8"/>
      <c r="AS1221" s="68"/>
      <c r="AT1221" s="68"/>
    </row>
    <row r="1222" spans="20:46" ht="18.75" customHeight="1">
      <c r="T1222" s="67"/>
      <c r="U1222" s="67"/>
      <c r="V1222" s="67"/>
      <c r="W1222" s="67"/>
      <c r="X1222" s="67"/>
      <c r="Y1222" s="67"/>
      <c r="Z1222" s="67"/>
      <c r="AA1222" s="67"/>
      <c r="AB1222" s="67"/>
      <c r="AC1222" s="67"/>
      <c r="AD1222" s="68"/>
      <c r="AE1222" s="68"/>
      <c r="AF1222" s="68"/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8"/>
      <c r="AS1222" s="68"/>
      <c r="AT1222" s="68"/>
    </row>
    <row r="1223" spans="20:46" ht="18.75" customHeight="1">
      <c r="T1223" s="67"/>
      <c r="U1223" s="67"/>
      <c r="V1223" s="67"/>
      <c r="W1223" s="67"/>
      <c r="X1223" s="67"/>
      <c r="Y1223" s="67"/>
      <c r="Z1223" s="67"/>
      <c r="AA1223" s="67"/>
      <c r="AB1223" s="67"/>
      <c r="AC1223" s="67"/>
      <c r="AD1223" s="68"/>
      <c r="AE1223" s="68"/>
      <c r="AF1223" s="68"/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8"/>
      <c r="AS1223" s="68"/>
      <c r="AT1223" s="68"/>
    </row>
    <row r="1224" spans="20:46" ht="18.75" customHeight="1">
      <c r="T1224" s="67"/>
      <c r="U1224" s="67"/>
      <c r="V1224" s="67"/>
      <c r="W1224" s="67"/>
      <c r="X1224" s="67"/>
      <c r="Y1224" s="67"/>
      <c r="Z1224" s="67"/>
      <c r="AA1224" s="67"/>
      <c r="AB1224" s="67"/>
      <c r="AC1224" s="67"/>
      <c r="AD1224" s="68"/>
      <c r="AE1224" s="68"/>
      <c r="AF1224" s="68"/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8"/>
      <c r="AS1224" s="68"/>
      <c r="AT1224" s="68"/>
    </row>
    <row r="1225" spans="20:46" ht="18.75" customHeight="1">
      <c r="T1225" s="67"/>
      <c r="U1225" s="67"/>
      <c r="V1225" s="67"/>
      <c r="W1225" s="67"/>
      <c r="X1225" s="67"/>
      <c r="Y1225" s="67"/>
      <c r="Z1225" s="67"/>
      <c r="AA1225" s="67"/>
      <c r="AB1225" s="67"/>
      <c r="AC1225" s="67"/>
      <c r="AD1225" s="68"/>
      <c r="AE1225" s="68"/>
      <c r="AF1225" s="68"/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8"/>
      <c r="AS1225" s="68"/>
      <c r="AT1225" s="68"/>
    </row>
    <row r="1226" spans="20:46" ht="18.75" customHeight="1">
      <c r="T1226" s="67"/>
      <c r="U1226" s="67"/>
      <c r="V1226" s="67"/>
      <c r="W1226" s="67"/>
      <c r="X1226" s="67"/>
      <c r="Y1226" s="67"/>
      <c r="Z1226" s="67"/>
      <c r="AA1226" s="67"/>
      <c r="AB1226" s="67"/>
      <c r="AC1226" s="67"/>
      <c r="AD1226" s="68"/>
      <c r="AE1226" s="68"/>
      <c r="AF1226" s="68"/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8"/>
      <c r="AS1226" s="68"/>
      <c r="AT1226" s="68"/>
    </row>
    <row r="1227" spans="20:46" ht="18.75" customHeight="1"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8"/>
      <c r="AE1227" s="68"/>
      <c r="AF1227" s="68"/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8"/>
      <c r="AS1227" s="68"/>
      <c r="AT1227" s="68"/>
    </row>
    <row r="1228" spans="20:46" ht="18.75" customHeight="1">
      <c r="T1228" s="67"/>
      <c r="U1228" s="67"/>
      <c r="V1228" s="67"/>
      <c r="W1228" s="67"/>
      <c r="X1228" s="67"/>
      <c r="Y1228" s="67"/>
      <c r="Z1228" s="67"/>
      <c r="AA1228" s="67"/>
      <c r="AB1228" s="67"/>
      <c r="AC1228" s="67"/>
      <c r="AD1228" s="68"/>
      <c r="AE1228" s="68"/>
      <c r="AF1228" s="68"/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8"/>
      <c r="AS1228" s="68"/>
      <c r="AT1228" s="68"/>
    </row>
    <row r="1229" spans="20:46" ht="18.75" customHeight="1">
      <c r="T1229" s="67"/>
      <c r="U1229" s="67"/>
      <c r="V1229" s="67"/>
      <c r="W1229" s="67"/>
      <c r="X1229" s="67"/>
      <c r="Y1229" s="67"/>
      <c r="Z1229" s="67"/>
      <c r="AA1229" s="67"/>
      <c r="AB1229" s="67"/>
      <c r="AC1229" s="67"/>
      <c r="AD1229" s="68"/>
      <c r="AE1229" s="68"/>
      <c r="AF1229" s="68"/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8"/>
      <c r="AS1229" s="68"/>
      <c r="AT1229" s="68"/>
    </row>
    <row r="1230" spans="20:46" ht="18.75" customHeight="1">
      <c r="T1230" s="67"/>
      <c r="U1230" s="67"/>
      <c r="V1230" s="67"/>
      <c r="W1230" s="67"/>
      <c r="X1230" s="67"/>
      <c r="Y1230" s="67"/>
      <c r="Z1230" s="67"/>
      <c r="AA1230" s="67"/>
      <c r="AB1230" s="67"/>
      <c r="AC1230" s="67"/>
      <c r="AD1230" s="68"/>
      <c r="AE1230" s="68"/>
      <c r="AF1230" s="68"/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8"/>
      <c r="AS1230" s="68"/>
      <c r="AT1230" s="68"/>
    </row>
    <row r="1231" spans="20:46" ht="18.75" customHeight="1">
      <c r="T1231" s="67"/>
      <c r="U1231" s="67"/>
      <c r="V1231" s="67"/>
      <c r="W1231" s="67"/>
      <c r="X1231" s="67"/>
      <c r="Y1231" s="67"/>
      <c r="Z1231" s="67"/>
      <c r="AA1231" s="67"/>
      <c r="AB1231" s="67"/>
      <c r="AC1231" s="67"/>
      <c r="AD1231" s="68"/>
      <c r="AE1231" s="68"/>
      <c r="AF1231" s="68"/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8"/>
      <c r="AS1231" s="68"/>
      <c r="AT1231" s="68"/>
    </row>
    <row r="1232" spans="20:46" ht="18.75" customHeight="1">
      <c r="T1232" s="67"/>
      <c r="U1232" s="67"/>
      <c r="V1232" s="67"/>
      <c r="W1232" s="67"/>
      <c r="X1232" s="67"/>
      <c r="Y1232" s="67"/>
      <c r="Z1232" s="67"/>
      <c r="AA1232" s="67"/>
      <c r="AB1232" s="67"/>
      <c r="AC1232" s="67"/>
      <c r="AD1232" s="68"/>
      <c r="AE1232" s="68"/>
      <c r="AF1232" s="68"/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8"/>
      <c r="AS1232" s="68"/>
      <c r="AT1232" s="68"/>
    </row>
    <row r="1233" spans="20:46" ht="18.75" customHeight="1">
      <c r="T1233" s="67"/>
      <c r="U1233" s="67"/>
      <c r="V1233" s="67"/>
      <c r="W1233" s="67"/>
      <c r="X1233" s="67"/>
      <c r="Y1233" s="67"/>
      <c r="Z1233" s="67"/>
      <c r="AA1233" s="67"/>
      <c r="AB1233" s="67"/>
      <c r="AC1233" s="67"/>
      <c r="AD1233" s="68"/>
      <c r="AE1233" s="68"/>
      <c r="AF1233" s="68"/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8"/>
      <c r="AS1233" s="68"/>
      <c r="AT1233" s="68"/>
    </row>
    <row r="1234" spans="20:46" ht="18.75" customHeight="1">
      <c r="T1234" s="67"/>
      <c r="U1234" s="67"/>
      <c r="V1234" s="67"/>
      <c r="W1234" s="67"/>
      <c r="X1234" s="67"/>
      <c r="Y1234" s="67"/>
      <c r="Z1234" s="67"/>
      <c r="AA1234" s="67"/>
      <c r="AB1234" s="67"/>
      <c r="AC1234" s="67"/>
      <c r="AD1234" s="68"/>
      <c r="AE1234" s="68"/>
      <c r="AF1234" s="68"/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8"/>
      <c r="AS1234" s="68"/>
      <c r="AT1234" s="68"/>
    </row>
    <row r="1235" spans="20:46" ht="18.75" customHeight="1">
      <c r="T1235" s="67"/>
      <c r="U1235" s="67"/>
      <c r="V1235" s="67"/>
      <c r="W1235" s="67"/>
      <c r="X1235" s="67"/>
      <c r="Y1235" s="67"/>
      <c r="Z1235" s="67"/>
      <c r="AA1235" s="67"/>
      <c r="AB1235" s="67"/>
      <c r="AC1235" s="67"/>
      <c r="AD1235" s="68"/>
      <c r="AE1235" s="68"/>
      <c r="AF1235" s="68"/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8"/>
      <c r="AS1235" s="68"/>
      <c r="AT1235" s="68"/>
    </row>
    <row r="1236" spans="20:46" ht="18.75" customHeight="1">
      <c r="T1236" s="67"/>
      <c r="U1236" s="67"/>
      <c r="V1236" s="67"/>
      <c r="W1236" s="67"/>
      <c r="X1236" s="67"/>
      <c r="Y1236" s="67"/>
      <c r="Z1236" s="67"/>
      <c r="AA1236" s="67"/>
      <c r="AB1236" s="67"/>
      <c r="AC1236" s="67"/>
      <c r="AD1236" s="68"/>
      <c r="AE1236" s="68"/>
      <c r="AF1236" s="68"/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8"/>
      <c r="AS1236" s="68"/>
      <c r="AT1236" s="68"/>
    </row>
    <row r="1237" spans="20:46" ht="18.75" customHeight="1">
      <c r="T1237" s="67"/>
      <c r="U1237" s="67"/>
      <c r="V1237" s="67"/>
      <c r="W1237" s="67"/>
      <c r="X1237" s="67"/>
      <c r="Y1237" s="67"/>
      <c r="Z1237" s="67"/>
      <c r="AA1237" s="67"/>
      <c r="AB1237" s="67"/>
      <c r="AC1237" s="67"/>
      <c r="AD1237" s="68"/>
      <c r="AE1237" s="68"/>
      <c r="AF1237" s="68"/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8"/>
      <c r="AS1237" s="68"/>
      <c r="AT1237" s="68"/>
    </row>
    <row r="1238" spans="20:46" ht="18.75" customHeight="1">
      <c r="T1238" s="67"/>
      <c r="U1238" s="67"/>
      <c r="V1238" s="67"/>
      <c r="W1238" s="67"/>
      <c r="X1238" s="67"/>
      <c r="Y1238" s="67"/>
      <c r="Z1238" s="67"/>
      <c r="AA1238" s="67"/>
      <c r="AB1238" s="67"/>
      <c r="AC1238" s="67"/>
      <c r="AD1238" s="68"/>
      <c r="AE1238" s="68"/>
      <c r="AF1238" s="68"/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8"/>
      <c r="AS1238" s="68"/>
      <c r="AT1238" s="68"/>
    </row>
    <row r="1239" spans="20:46" ht="18.75" customHeight="1">
      <c r="T1239" s="67"/>
      <c r="U1239" s="67"/>
      <c r="V1239" s="67"/>
      <c r="W1239" s="67"/>
      <c r="X1239" s="67"/>
      <c r="Y1239" s="67"/>
      <c r="Z1239" s="67"/>
      <c r="AA1239" s="67"/>
      <c r="AB1239" s="67"/>
      <c r="AC1239" s="67"/>
      <c r="AD1239" s="68"/>
      <c r="AE1239" s="68"/>
      <c r="AF1239" s="68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8"/>
      <c r="AS1239" s="68"/>
      <c r="AT1239" s="68"/>
    </row>
    <row r="1240" spans="20:46" ht="18.75" customHeight="1">
      <c r="T1240" s="67"/>
      <c r="U1240" s="67"/>
      <c r="V1240" s="67"/>
      <c r="W1240" s="67"/>
      <c r="X1240" s="67"/>
      <c r="Y1240" s="67"/>
      <c r="Z1240" s="67"/>
      <c r="AA1240" s="67"/>
      <c r="AB1240" s="67"/>
      <c r="AC1240" s="67"/>
      <c r="AD1240" s="68"/>
      <c r="AE1240" s="68"/>
      <c r="AF1240" s="68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8"/>
      <c r="AS1240" s="68"/>
      <c r="AT1240" s="68"/>
    </row>
    <row r="1241" spans="20:46" ht="18.75" customHeight="1">
      <c r="T1241" s="67"/>
      <c r="U1241" s="67"/>
      <c r="V1241" s="67"/>
      <c r="W1241" s="67"/>
      <c r="X1241" s="67"/>
      <c r="Y1241" s="67"/>
      <c r="Z1241" s="67"/>
      <c r="AA1241" s="67"/>
      <c r="AB1241" s="67"/>
      <c r="AC1241" s="67"/>
      <c r="AD1241" s="68"/>
      <c r="AE1241" s="68"/>
      <c r="AF1241" s="68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8"/>
      <c r="AS1241" s="68"/>
      <c r="AT1241" s="68"/>
    </row>
    <row r="1242" spans="20:46" ht="18.75" customHeight="1">
      <c r="T1242" s="67"/>
      <c r="U1242" s="67"/>
      <c r="V1242" s="67"/>
      <c r="W1242" s="67"/>
      <c r="X1242" s="67"/>
      <c r="Y1242" s="67"/>
      <c r="Z1242" s="67"/>
      <c r="AA1242" s="67"/>
      <c r="AB1242" s="67"/>
      <c r="AC1242" s="67"/>
      <c r="AD1242" s="68"/>
      <c r="AE1242" s="68"/>
      <c r="AF1242" s="68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8"/>
      <c r="AS1242" s="68"/>
      <c r="AT1242" s="68"/>
    </row>
    <row r="1243" spans="20:46" ht="18.75" customHeight="1">
      <c r="T1243" s="67"/>
      <c r="U1243" s="67"/>
      <c r="V1243" s="67"/>
      <c r="W1243" s="67"/>
      <c r="X1243" s="67"/>
      <c r="Y1243" s="67"/>
      <c r="Z1243" s="67"/>
      <c r="AA1243" s="67"/>
      <c r="AB1243" s="67"/>
      <c r="AC1243" s="67"/>
      <c r="AD1243" s="68"/>
      <c r="AE1243" s="68"/>
      <c r="AF1243" s="68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8"/>
      <c r="AS1243" s="68"/>
      <c r="AT1243" s="68"/>
    </row>
    <row r="1244" spans="20:46" ht="18.75" customHeight="1">
      <c r="T1244" s="67"/>
      <c r="U1244" s="67"/>
      <c r="V1244" s="67"/>
      <c r="W1244" s="67"/>
      <c r="X1244" s="67"/>
      <c r="Y1244" s="67"/>
      <c r="Z1244" s="67"/>
      <c r="AA1244" s="67"/>
      <c r="AB1244" s="67"/>
      <c r="AC1244" s="67"/>
      <c r="AD1244" s="68"/>
      <c r="AE1244" s="68"/>
      <c r="AF1244" s="68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8"/>
      <c r="AS1244" s="68"/>
      <c r="AT1244" s="68"/>
    </row>
    <row r="1245" spans="20:46" ht="18.75" customHeight="1">
      <c r="T1245" s="67"/>
      <c r="U1245" s="67"/>
      <c r="V1245" s="67"/>
      <c r="W1245" s="67"/>
      <c r="X1245" s="67"/>
      <c r="Y1245" s="67"/>
      <c r="Z1245" s="67"/>
      <c r="AA1245" s="67"/>
      <c r="AB1245" s="67"/>
      <c r="AC1245" s="67"/>
      <c r="AD1245" s="68"/>
      <c r="AE1245" s="68"/>
      <c r="AF1245" s="68"/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8"/>
      <c r="AS1245" s="68"/>
      <c r="AT1245" s="68"/>
    </row>
    <row r="1246" spans="20:46" ht="18.75" customHeight="1">
      <c r="T1246" s="67"/>
      <c r="U1246" s="67"/>
      <c r="V1246" s="67"/>
      <c r="W1246" s="67"/>
      <c r="X1246" s="67"/>
      <c r="Y1246" s="67"/>
      <c r="Z1246" s="67"/>
      <c r="AA1246" s="67"/>
      <c r="AB1246" s="67"/>
      <c r="AC1246" s="67"/>
      <c r="AD1246" s="68"/>
      <c r="AE1246" s="68"/>
      <c r="AF1246" s="68"/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8"/>
      <c r="AS1246" s="68"/>
      <c r="AT1246" s="68"/>
    </row>
    <row r="1247" spans="20:46" ht="18.75" customHeight="1">
      <c r="T1247" s="67"/>
      <c r="U1247" s="67"/>
      <c r="V1247" s="67"/>
      <c r="W1247" s="67"/>
      <c r="X1247" s="67"/>
      <c r="Y1247" s="67"/>
      <c r="Z1247" s="67"/>
      <c r="AA1247" s="67"/>
      <c r="AB1247" s="67"/>
      <c r="AC1247" s="67"/>
      <c r="AD1247" s="68"/>
      <c r="AE1247" s="68"/>
      <c r="AF1247" s="68"/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8"/>
      <c r="AS1247" s="68"/>
      <c r="AT1247" s="68"/>
    </row>
    <row r="1248" spans="20:46" ht="18.75" customHeight="1">
      <c r="T1248" s="67"/>
      <c r="U1248" s="67"/>
      <c r="V1248" s="67"/>
      <c r="W1248" s="67"/>
      <c r="X1248" s="67"/>
      <c r="Y1248" s="67"/>
      <c r="Z1248" s="67"/>
      <c r="AA1248" s="67"/>
      <c r="AB1248" s="67"/>
      <c r="AC1248" s="67"/>
      <c r="AD1248" s="68"/>
      <c r="AE1248" s="68"/>
      <c r="AF1248" s="68"/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8"/>
      <c r="AS1248" s="68"/>
      <c r="AT1248" s="68"/>
    </row>
    <row r="1249" spans="20:46" ht="18.75" customHeight="1">
      <c r="T1249" s="67"/>
      <c r="U1249" s="67"/>
      <c r="V1249" s="67"/>
      <c r="W1249" s="67"/>
      <c r="X1249" s="67"/>
      <c r="Y1249" s="67"/>
      <c r="Z1249" s="67"/>
      <c r="AA1249" s="67"/>
      <c r="AB1249" s="67"/>
      <c r="AC1249" s="67"/>
      <c r="AD1249" s="68"/>
      <c r="AE1249" s="68"/>
      <c r="AF1249" s="68"/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8"/>
      <c r="AS1249" s="68"/>
      <c r="AT1249" s="68"/>
    </row>
    <row r="1250" spans="20:46" ht="18.75" customHeight="1">
      <c r="T1250" s="67"/>
      <c r="U1250" s="67"/>
      <c r="V1250" s="67"/>
      <c r="W1250" s="67"/>
      <c r="X1250" s="67"/>
      <c r="Y1250" s="67"/>
      <c r="Z1250" s="67"/>
      <c r="AA1250" s="67"/>
      <c r="AB1250" s="67"/>
      <c r="AC1250" s="67"/>
      <c r="AD1250" s="68"/>
      <c r="AE1250" s="68"/>
      <c r="AF1250" s="68"/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8"/>
      <c r="AS1250" s="68"/>
      <c r="AT1250" s="68"/>
    </row>
    <row r="1251" spans="20:46" ht="18.75" customHeight="1">
      <c r="T1251" s="67"/>
      <c r="U1251" s="67"/>
      <c r="V1251" s="67"/>
      <c r="W1251" s="67"/>
      <c r="X1251" s="67"/>
      <c r="Y1251" s="67"/>
      <c r="Z1251" s="67"/>
      <c r="AA1251" s="67"/>
      <c r="AB1251" s="67"/>
      <c r="AC1251" s="67"/>
      <c r="AD1251" s="68"/>
      <c r="AE1251" s="68"/>
      <c r="AF1251" s="68"/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8"/>
      <c r="AS1251" s="68"/>
      <c r="AT1251" s="68"/>
    </row>
    <row r="1252" spans="20:46" ht="18.75" customHeight="1">
      <c r="T1252" s="67"/>
      <c r="U1252" s="67"/>
      <c r="V1252" s="67"/>
      <c r="W1252" s="67"/>
      <c r="X1252" s="67"/>
      <c r="Y1252" s="67"/>
      <c r="Z1252" s="67"/>
      <c r="AA1252" s="67"/>
      <c r="AB1252" s="67"/>
      <c r="AC1252" s="67"/>
      <c r="AD1252" s="68"/>
      <c r="AE1252" s="68"/>
      <c r="AF1252" s="68"/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8"/>
      <c r="AS1252" s="68"/>
      <c r="AT1252" s="68"/>
    </row>
    <row r="1253" spans="20:46" ht="18.75" customHeight="1">
      <c r="T1253" s="67"/>
      <c r="U1253" s="67"/>
      <c r="V1253" s="67"/>
      <c r="W1253" s="67"/>
      <c r="X1253" s="67"/>
      <c r="Y1253" s="67"/>
      <c r="Z1253" s="67"/>
      <c r="AA1253" s="67"/>
      <c r="AB1253" s="67"/>
      <c r="AC1253" s="67"/>
      <c r="AD1253" s="68"/>
      <c r="AE1253" s="68"/>
      <c r="AF1253" s="68"/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8"/>
      <c r="AS1253" s="68"/>
      <c r="AT1253" s="68"/>
    </row>
    <row r="1254" spans="20:46" ht="18.75" customHeight="1">
      <c r="T1254" s="67"/>
      <c r="U1254" s="67"/>
      <c r="V1254" s="67"/>
      <c r="W1254" s="67"/>
      <c r="X1254" s="67"/>
      <c r="Y1254" s="67"/>
      <c r="Z1254" s="67"/>
      <c r="AA1254" s="67"/>
      <c r="AB1254" s="67"/>
      <c r="AC1254" s="67"/>
      <c r="AD1254" s="68"/>
      <c r="AE1254" s="68"/>
      <c r="AF1254" s="68"/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8"/>
      <c r="AS1254" s="68"/>
      <c r="AT1254" s="68"/>
    </row>
    <row r="1255" spans="20:46" ht="18.75" customHeight="1">
      <c r="T1255" s="67"/>
      <c r="U1255" s="67"/>
      <c r="V1255" s="67"/>
      <c r="W1255" s="67"/>
      <c r="X1255" s="67"/>
      <c r="Y1255" s="67"/>
      <c r="Z1255" s="67"/>
      <c r="AA1255" s="67"/>
      <c r="AB1255" s="67"/>
      <c r="AC1255" s="67"/>
      <c r="AD1255" s="68"/>
      <c r="AE1255" s="68"/>
      <c r="AF1255" s="68"/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8"/>
      <c r="AS1255" s="68"/>
      <c r="AT1255" s="68"/>
    </row>
    <row r="1256" spans="20:46" ht="18.75" customHeight="1"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8"/>
      <c r="AE1256" s="68"/>
      <c r="AF1256" s="68"/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8"/>
      <c r="AS1256" s="68"/>
      <c r="AT1256" s="68"/>
    </row>
    <row r="1257" spans="20:46" ht="18.75" customHeight="1">
      <c r="T1257" s="67"/>
      <c r="U1257" s="67"/>
      <c r="V1257" s="67"/>
      <c r="W1257" s="67"/>
      <c r="X1257" s="67"/>
      <c r="Y1257" s="67"/>
      <c r="Z1257" s="67"/>
      <c r="AA1257" s="67"/>
      <c r="AB1257" s="67"/>
      <c r="AC1257" s="67"/>
      <c r="AD1257" s="68"/>
      <c r="AE1257" s="68"/>
      <c r="AF1257" s="68"/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8"/>
      <c r="AS1257" s="68"/>
      <c r="AT1257" s="68"/>
    </row>
    <row r="1258" spans="20:46" ht="18.75" customHeight="1">
      <c r="T1258" s="67"/>
      <c r="U1258" s="67"/>
      <c r="V1258" s="67"/>
      <c r="W1258" s="67"/>
      <c r="X1258" s="67"/>
      <c r="Y1258" s="67"/>
      <c r="Z1258" s="67"/>
      <c r="AA1258" s="67"/>
      <c r="AB1258" s="67"/>
      <c r="AC1258" s="67"/>
      <c r="AD1258" s="68"/>
      <c r="AE1258" s="68"/>
      <c r="AF1258" s="68"/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8"/>
      <c r="AS1258" s="68"/>
      <c r="AT1258" s="68"/>
    </row>
    <row r="1259" spans="20:46" ht="18.75" customHeight="1">
      <c r="T1259" s="67"/>
      <c r="U1259" s="67"/>
      <c r="V1259" s="67"/>
      <c r="W1259" s="67"/>
      <c r="X1259" s="67"/>
      <c r="Y1259" s="67"/>
      <c r="Z1259" s="67"/>
      <c r="AA1259" s="67"/>
      <c r="AB1259" s="67"/>
      <c r="AC1259" s="67"/>
      <c r="AD1259" s="68"/>
      <c r="AE1259" s="68"/>
      <c r="AF1259" s="68"/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8"/>
      <c r="AS1259" s="68"/>
      <c r="AT1259" s="68"/>
    </row>
    <row r="1260" spans="20:46" ht="18.75" customHeight="1">
      <c r="T1260" s="67"/>
      <c r="U1260" s="67"/>
      <c r="V1260" s="67"/>
      <c r="W1260" s="67"/>
      <c r="X1260" s="67"/>
      <c r="Y1260" s="67"/>
      <c r="Z1260" s="67"/>
      <c r="AA1260" s="67"/>
      <c r="AB1260" s="67"/>
      <c r="AC1260" s="67"/>
      <c r="AD1260" s="68"/>
      <c r="AE1260" s="68"/>
      <c r="AF1260" s="68"/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8"/>
      <c r="AS1260" s="68"/>
      <c r="AT1260" s="68"/>
    </row>
    <row r="1261" spans="20:46" ht="18.75" customHeight="1">
      <c r="T1261" s="67"/>
      <c r="U1261" s="67"/>
      <c r="V1261" s="67"/>
      <c r="W1261" s="67"/>
      <c r="X1261" s="67"/>
      <c r="Y1261" s="67"/>
      <c r="Z1261" s="67"/>
      <c r="AA1261" s="67"/>
      <c r="AB1261" s="67"/>
      <c r="AC1261" s="67"/>
      <c r="AD1261" s="68"/>
      <c r="AE1261" s="68"/>
      <c r="AF1261" s="68"/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8"/>
      <c r="AS1261" s="68"/>
      <c r="AT1261" s="68"/>
    </row>
    <row r="1262" spans="20:46" ht="18.75" customHeight="1">
      <c r="T1262" s="67"/>
      <c r="U1262" s="67"/>
      <c r="V1262" s="67"/>
      <c r="W1262" s="67"/>
      <c r="X1262" s="67"/>
      <c r="Y1262" s="67"/>
      <c r="Z1262" s="67"/>
      <c r="AA1262" s="67"/>
      <c r="AB1262" s="67"/>
      <c r="AC1262" s="67"/>
      <c r="AD1262" s="68"/>
      <c r="AE1262" s="68"/>
      <c r="AF1262" s="68"/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8"/>
      <c r="AS1262" s="68"/>
      <c r="AT1262" s="68"/>
    </row>
    <row r="1263" spans="20:46" ht="18.75" customHeight="1">
      <c r="T1263" s="67"/>
      <c r="U1263" s="67"/>
      <c r="V1263" s="67"/>
      <c r="W1263" s="67"/>
      <c r="X1263" s="67"/>
      <c r="Y1263" s="67"/>
      <c r="Z1263" s="67"/>
      <c r="AA1263" s="67"/>
      <c r="AB1263" s="67"/>
      <c r="AC1263" s="67"/>
      <c r="AD1263" s="68"/>
      <c r="AE1263" s="68"/>
      <c r="AF1263" s="68"/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8"/>
      <c r="AS1263" s="68"/>
      <c r="AT1263" s="68"/>
    </row>
    <row r="1264" spans="20:46" ht="18.75" customHeight="1">
      <c r="T1264" s="67"/>
      <c r="U1264" s="67"/>
      <c r="V1264" s="67"/>
      <c r="W1264" s="67"/>
      <c r="X1264" s="67"/>
      <c r="Y1264" s="67"/>
      <c r="Z1264" s="67"/>
      <c r="AA1264" s="67"/>
      <c r="AB1264" s="67"/>
      <c r="AC1264" s="67"/>
      <c r="AD1264" s="68"/>
      <c r="AE1264" s="68"/>
      <c r="AF1264" s="68"/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8"/>
      <c r="AS1264" s="68"/>
      <c r="AT1264" s="68"/>
    </row>
    <row r="1265" spans="20:46" ht="18.75" customHeight="1">
      <c r="T1265" s="67"/>
      <c r="U1265" s="67"/>
      <c r="V1265" s="67"/>
      <c r="W1265" s="67"/>
      <c r="X1265" s="67"/>
      <c r="Y1265" s="67"/>
      <c r="Z1265" s="67"/>
      <c r="AA1265" s="67"/>
      <c r="AB1265" s="67"/>
      <c r="AC1265" s="67"/>
      <c r="AD1265" s="68"/>
      <c r="AE1265" s="68"/>
      <c r="AF1265" s="68"/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8"/>
      <c r="AS1265" s="68"/>
      <c r="AT1265" s="68"/>
    </row>
    <row r="1266" spans="20:46" ht="18.75" customHeight="1">
      <c r="T1266" s="67"/>
      <c r="U1266" s="67"/>
      <c r="V1266" s="67"/>
      <c r="W1266" s="67"/>
      <c r="X1266" s="67"/>
      <c r="Y1266" s="67"/>
      <c r="Z1266" s="67"/>
      <c r="AA1266" s="67"/>
      <c r="AB1266" s="67"/>
      <c r="AC1266" s="67"/>
      <c r="AD1266" s="68"/>
      <c r="AE1266" s="68"/>
      <c r="AF1266" s="68"/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8"/>
      <c r="AS1266" s="68"/>
      <c r="AT1266" s="68"/>
    </row>
    <row r="1267" spans="20:46" ht="18.75" customHeight="1">
      <c r="T1267" s="67"/>
      <c r="U1267" s="67"/>
      <c r="V1267" s="67"/>
      <c r="W1267" s="67"/>
      <c r="X1267" s="67"/>
      <c r="Y1267" s="67"/>
      <c r="Z1267" s="67"/>
      <c r="AA1267" s="67"/>
      <c r="AB1267" s="67"/>
      <c r="AC1267" s="67"/>
      <c r="AD1267" s="68"/>
      <c r="AE1267" s="68"/>
      <c r="AF1267" s="68"/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8"/>
      <c r="AS1267" s="68"/>
      <c r="AT1267" s="68"/>
    </row>
    <row r="1268" spans="20:46" ht="18.75" customHeight="1">
      <c r="T1268" s="67"/>
      <c r="U1268" s="67"/>
      <c r="V1268" s="67"/>
      <c r="W1268" s="67"/>
      <c r="X1268" s="67"/>
      <c r="Y1268" s="67"/>
      <c r="Z1268" s="67"/>
      <c r="AA1268" s="67"/>
      <c r="AB1268" s="67"/>
      <c r="AC1268" s="67"/>
      <c r="AD1268" s="68"/>
      <c r="AE1268" s="68"/>
      <c r="AF1268" s="68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8"/>
      <c r="AS1268" s="68"/>
      <c r="AT1268" s="68"/>
    </row>
    <row r="1269" spans="20:46" ht="18.75" customHeight="1">
      <c r="T1269" s="67"/>
      <c r="U1269" s="67"/>
      <c r="V1269" s="67"/>
      <c r="W1269" s="67"/>
      <c r="X1269" s="67"/>
      <c r="Y1269" s="67"/>
      <c r="Z1269" s="67"/>
      <c r="AA1269" s="67"/>
      <c r="AB1269" s="67"/>
      <c r="AC1269" s="67"/>
      <c r="AD1269" s="68"/>
      <c r="AE1269" s="68"/>
      <c r="AF1269" s="68"/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8"/>
      <c r="AS1269" s="68"/>
      <c r="AT1269" s="68"/>
    </row>
    <row r="1270" spans="20:46" ht="18.75" customHeight="1">
      <c r="T1270" s="67"/>
      <c r="U1270" s="67"/>
      <c r="V1270" s="67"/>
      <c r="W1270" s="67"/>
      <c r="X1270" s="67"/>
      <c r="Y1270" s="67"/>
      <c r="Z1270" s="67"/>
      <c r="AA1270" s="67"/>
      <c r="AB1270" s="67"/>
      <c r="AC1270" s="67"/>
      <c r="AD1270" s="68"/>
      <c r="AE1270" s="68"/>
      <c r="AF1270" s="68"/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8"/>
      <c r="AS1270" s="68"/>
      <c r="AT1270" s="68"/>
    </row>
    <row r="1271" spans="20:46" ht="18.75" customHeight="1">
      <c r="T1271" s="67"/>
      <c r="U1271" s="67"/>
      <c r="V1271" s="67"/>
      <c r="W1271" s="67"/>
      <c r="X1271" s="67"/>
      <c r="Y1271" s="67"/>
      <c r="Z1271" s="67"/>
      <c r="AA1271" s="67"/>
      <c r="AB1271" s="67"/>
      <c r="AC1271" s="67"/>
      <c r="AD1271" s="68"/>
      <c r="AE1271" s="68"/>
      <c r="AF1271" s="68"/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8"/>
      <c r="AS1271" s="68"/>
      <c r="AT1271" s="68"/>
    </row>
    <row r="1272" spans="20:46" ht="18.75" customHeight="1">
      <c r="T1272" s="67"/>
      <c r="U1272" s="67"/>
      <c r="V1272" s="67"/>
      <c r="W1272" s="67"/>
      <c r="X1272" s="67"/>
      <c r="Y1272" s="67"/>
      <c r="Z1272" s="67"/>
      <c r="AA1272" s="67"/>
      <c r="AB1272" s="67"/>
      <c r="AC1272" s="67"/>
      <c r="AD1272" s="68"/>
      <c r="AE1272" s="68"/>
      <c r="AF1272" s="68"/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8"/>
      <c r="AS1272" s="68"/>
      <c r="AT1272" s="68"/>
    </row>
    <row r="1273" spans="20:46" ht="18.75" customHeight="1">
      <c r="T1273" s="67"/>
      <c r="U1273" s="67"/>
      <c r="V1273" s="67"/>
      <c r="W1273" s="67"/>
      <c r="X1273" s="67"/>
      <c r="Y1273" s="67"/>
      <c r="Z1273" s="67"/>
      <c r="AA1273" s="67"/>
      <c r="AB1273" s="67"/>
      <c r="AC1273" s="67"/>
      <c r="AD1273" s="68"/>
      <c r="AE1273" s="68"/>
      <c r="AF1273" s="68"/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8"/>
      <c r="AS1273" s="68"/>
      <c r="AT1273" s="68"/>
    </row>
    <row r="1274" spans="20:46" ht="18.75" customHeight="1">
      <c r="T1274" s="67"/>
      <c r="U1274" s="67"/>
      <c r="V1274" s="67"/>
      <c r="W1274" s="67"/>
      <c r="X1274" s="67"/>
      <c r="Y1274" s="67"/>
      <c r="Z1274" s="67"/>
      <c r="AA1274" s="67"/>
      <c r="AB1274" s="67"/>
      <c r="AC1274" s="67"/>
      <c r="AD1274" s="68"/>
      <c r="AE1274" s="68"/>
      <c r="AF1274" s="68"/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8"/>
      <c r="AS1274" s="68"/>
      <c r="AT1274" s="68"/>
    </row>
    <row r="1275" spans="20:46" ht="18.75" customHeight="1">
      <c r="T1275" s="67"/>
      <c r="U1275" s="67"/>
      <c r="V1275" s="67"/>
      <c r="W1275" s="67"/>
      <c r="X1275" s="67"/>
      <c r="Y1275" s="67"/>
      <c r="Z1275" s="67"/>
      <c r="AA1275" s="67"/>
      <c r="AB1275" s="67"/>
      <c r="AC1275" s="67"/>
      <c r="AD1275" s="68"/>
      <c r="AE1275" s="68"/>
      <c r="AF1275" s="68"/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8"/>
      <c r="AS1275" s="68"/>
      <c r="AT1275" s="68"/>
    </row>
    <row r="1276" spans="20:46" ht="18.75" customHeight="1">
      <c r="T1276" s="67"/>
      <c r="U1276" s="67"/>
      <c r="V1276" s="67"/>
      <c r="W1276" s="67"/>
      <c r="X1276" s="67"/>
      <c r="Y1276" s="67"/>
      <c r="Z1276" s="67"/>
      <c r="AA1276" s="67"/>
      <c r="AB1276" s="67"/>
      <c r="AC1276" s="67"/>
      <c r="AD1276" s="68"/>
      <c r="AE1276" s="68"/>
      <c r="AF1276" s="68"/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8"/>
      <c r="AS1276" s="68"/>
      <c r="AT1276" s="68"/>
    </row>
    <row r="1277" spans="20:46" ht="18.75" customHeight="1">
      <c r="T1277" s="67"/>
      <c r="U1277" s="67"/>
      <c r="V1277" s="67"/>
      <c r="W1277" s="67"/>
      <c r="X1277" s="67"/>
      <c r="Y1277" s="67"/>
      <c r="Z1277" s="67"/>
      <c r="AA1277" s="67"/>
      <c r="AB1277" s="67"/>
      <c r="AC1277" s="67"/>
      <c r="AD1277" s="68"/>
      <c r="AE1277" s="68"/>
      <c r="AF1277" s="68"/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8"/>
      <c r="AS1277" s="68"/>
      <c r="AT1277" s="68"/>
    </row>
    <row r="1278" spans="20:46" ht="18.75" customHeight="1">
      <c r="T1278" s="67"/>
      <c r="U1278" s="67"/>
      <c r="V1278" s="67"/>
      <c r="W1278" s="67"/>
      <c r="X1278" s="67"/>
      <c r="Y1278" s="67"/>
      <c r="Z1278" s="67"/>
      <c r="AA1278" s="67"/>
      <c r="AB1278" s="67"/>
      <c r="AC1278" s="67"/>
      <c r="AD1278" s="68"/>
      <c r="AE1278" s="68"/>
      <c r="AF1278" s="68"/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8"/>
      <c r="AS1278" s="68"/>
      <c r="AT1278" s="68"/>
    </row>
    <row r="1279" spans="20:46" ht="18.75" customHeight="1">
      <c r="T1279" s="67"/>
      <c r="U1279" s="67"/>
      <c r="V1279" s="67"/>
      <c r="W1279" s="67"/>
      <c r="X1279" s="67"/>
      <c r="Y1279" s="67"/>
      <c r="Z1279" s="67"/>
      <c r="AA1279" s="67"/>
      <c r="AB1279" s="67"/>
      <c r="AC1279" s="67"/>
      <c r="AD1279" s="68"/>
      <c r="AE1279" s="68"/>
      <c r="AF1279" s="68"/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8"/>
      <c r="AS1279" s="68"/>
      <c r="AT1279" s="68"/>
    </row>
    <row r="1280" spans="20:46" ht="18.75" customHeight="1">
      <c r="T1280" s="67"/>
      <c r="U1280" s="67"/>
      <c r="V1280" s="67"/>
      <c r="W1280" s="67"/>
      <c r="X1280" s="67"/>
      <c r="Y1280" s="67"/>
      <c r="Z1280" s="67"/>
      <c r="AA1280" s="67"/>
      <c r="AB1280" s="67"/>
      <c r="AC1280" s="67"/>
      <c r="AD1280" s="68"/>
      <c r="AE1280" s="68"/>
      <c r="AF1280" s="68"/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8"/>
      <c r="AS1280" s="68"/>
      <c r="AT1280" s="68"/>
    </row>
    <row r="1281" spans="20:46" ht="18.75" customHeight="1"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8"/>
      <c r="AE1281" s="68"/>
      <c r="AF1281" s="68"/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8"/>
      <c r="AS1281" s="68"/>
      <c r="AT1281" s="68"/>
    </row>
    <row r="1282" spans="20:46" ht="18.75" customHeight="1">
      <c r="T1282" s="67"/>
      <c r="U1282" s="67"/>
      <c r="V1282" s="67"/>
      <c r="W1282" s="67"/>
      <c r="X1282" s="67"/>
      <c r="Y1282" s="67"/>
      <c r="Z1282" s="67"/>
      <c r="AA1282" s="67"/>
      <c r="AB1282" s="67"/>
      <c r="AC1282" s="67"/>
      <c r="AD1282" s="68"/>
      <c r="AE1282" s="68"/>
      <c r="AF1282" s="68"/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8"/>
      <c r="AS1282" s="68"/>
      <c r="AT1282" s="68"/>
    </row>
    <row r="1283" spans="20:46" ht="18.75" customHeight="1">
      <c r="T1283" s="67"/>
      <c r="U1283" s="67"/>
      <c r="V1283" s="67"/>
      <c r="W1283" s="67"/>
      <c r="X1283" s="67"/>
      <c r="Y1283" s="67"/>
      <c r="Z1283" s="67"/>
      <c r="AA1283" s="67"/>
      <c r="AB1283" s="67"/>
      <c r="AC1283" s="67"/>
      <c r="AD1283" s="68"/>
      <c r="AE1283" s="68"/>
      <c r="AF1283" s="68"/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8"/>
      <c r="AS1283" s="68"/>
      <c r="AT1283" s="68"/>
    </row>
    <row r="1284" spans="20:46" ht="18.75" customHeight="1">
      <c r="T1284" s="67"/>
      <c r="U1284" s="67"/>
      <c r="V1284" s="67"/>
      <c r="W1284" s="67"/>
      <c r="X1284" s="67"/>
      <c r="Y1284" s="67"/>
      <c r="Z1284" s="67"/>
      <c r="AA1284" s="67"/>
      <c r="AB1284" s="67"/>
      <c r="AC1284" s="67"/>
      <c r="AD1284" s="68"/>
      <c r="AE1284" s="68"/>
      <c r="AF1284" s="68"/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8"/>
      <c r="AS1284" s="68"/>
      <c r="AT1284" s="68"/>
    </row>
    <row r="1285" spans="20:46" ht="18.75" customHeight="1"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8"/>
      <c r="AE1285" s="68"/>
      <c r="AF1285" s="68"/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8"/>
      <c r="AS1285" s="68"/>
      <c r="AT1285" s="68"/>
    </row>
    <row r="1286" spans="20:46" ht="18.75" customHeight="1">
      <c r="T1286" s="67"/>
      <c r="U1286" s="67"/>
      <c r="V1286" s="67"/>
      <c r="W1286" s="67"/>
      <c r="X1286" s="67"/>
      <c r="Y1286" s="67"/>
      <c r="Z1286" s="67"/>
      <c r="AA1286" s="67"/>
      <c r="AB1286" s="67"/>
      <c r="AC1286" s="67"/>
      <c r="AD1286" s="68"/>
      <c r="AE1286" s="68"/>
      <c r="AF1286" s="68"/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8"/>
      <c r="AS1286" s="68"/>
      <c r="AT1286" s="68"/>
    </row>
    <row r="1287" spans="20:46" ht="18.75" customHeight="1">
      <c r="T1287" s="67"/>
      <c r="U1287" s="67"/>
      <c r="V1287" s="67"/>
      <c r="W1287" s="67"/>
      <c r="X1287" s="67"/>
      <c r="Y1287" s="67"/>
      <c r="Z1287" s="67"/>
      <c r="AA1287" s="67"/>
      <c r="AB1287" s="67"/>
      <c r="AC1287" s="67"/>
      <c r="AD1287" s="68"/>
      <c r="AE1287" s="68"/>
      <c r="AF1287" s="68"/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8"/>
      <c r="AS1287" s="68"/>
      <c r="AT1287" s="68"/>
    </row>
    <row r="1288" spans="20:46" ht="18.75" customHeight="1">
      <c r="T1288" s="67"/>
      <c r="U1288" s="67"/>
      <c r="V1288" s="67"/>
      <c r="W1288" s="67"/>
      <c r="X1288" s="67"/>
      <c r="Y1288" s="67"/>
      <c r="Z1288" s="67"/>
      <c r="AA1288" s="67"/>
      <c r="AB1288" s="67"/>
      <c r="AC1288" s="67"/>
      <c r="AD1288" s="68"/>
      <c r="AE1288" s="68"/>
      <c r="AF1288" s="68"/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8"/>
      <c r="AS1288" s="68"/>
      <c r="AT1288" s="68"/>
    </row>
    <row r="1289" spans="20:46" ht="18.75" customHeight="1">
      <c r="T1289" s="67"/>
      <c r="U1289" s="67"/>
      <c r="V1289" s="67"/>
      <c r="W1289" s="67"/>
      <c r="X1289" s="67"/>
      <c r="Y1289" s="67"/>
      <c r="Z1289" s="67"/>
      <c r="AA1289" s="67"/>
      <c r="AB1289" s="67"/>
      <c r="AC1289" s="67"/>
      <c r="AD1289" s="68"/>
      <c r="AE1289" s="68"/>
      <c r="AF1289" s="68"/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8"/>
      <c r="AS1289" s="68"/>
      <c r="AT1289" s="68"/>
    </row>
    <row r="1290" spans="20:46" ht="18.75" customHeight="1">
      <c r="T1290" s="67"/>
      <c r="U1290" s="67"/>
      <c r="V1290" s="67"/>
      <c r="W1290" s="67"/>
      <c r="X1290" s="67"/>
      <c r="Y1290" s="67"/>
      <c r="Z1290" s="67"/>
      <c r="AA1290" s="67"/>
      <c r="AB1290" s="67"/>
      <c r="AC1290" s="67"/>
      <c r="AD1290" s="68"/>
      <c r="AE1290" s="68"/>
      <c r="AF1290" s="68"/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8"/>
      <c r="AS1290" s="68"/>
      <c r="AT1290" s="68"/>
    </row>
    <row r="1291" spans="20:46" ht="18.75" customHeight="1">
      <c r="T1291" s="67"/>
      <c r="U1291" s="67"/>
      <c r="V1291" s="67"/>
      <c r="W1291" s="67"/>
      <c r="X1291" s="67"/>
      <c r="Y1291" s="67"/>
      <c r="Z1291" s="67"/>
      <c r="AA1291" s="67"/>
      <c r="AB1291" s="67"/>
      <c r="AC1291" s="67"/>
      <c r="AD1291" s="68"/>
      <c r="AE1291" s="68"/>
      <c r="AF1291" s="68"/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8"/>
      <c r="AS1291" s="68"/>
      <c r="AT1291" s="68"/>
    </row>
    <row r="1292" spans="20:46" ht="18.75" customHeight="1">
      <c r="T1292" s="67"/>
      <c r="U1292" s="67"/>
      <c r="V1292" s="67"/>
      <c r="W1292" s="67"/>
      <c r="X1292" s="67"/>
      <c r="Y1292" s="67"/>
      <c r="Z1292" s="67"/>
      <c r="AA1292" s="67"/>
      <c r="AB1292" s="67"/>
      <c r="AC1292" s="67"/>
      <c r="AD1292" s="68"/>
      <c r="AE1292" s="68"/>
      <c r="AF1292" s="68"/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8"/>
      <c r="AS1292" s="68"/>
      <c r="AT1292" s="68"/>
    </row>
    <row r="1293" spans="20:46" ht="18.75" customHeight="1">
      <c r="T1293" s="67"/>
      <c r="U1293" s="67"/>
      <c r="V1293" s="67"/>
      <c r="W1293" s="67"/>
      <c r="X1293" s="67"/>
      <c r="Y1293" s="67"/>
      <c r="Z1293" s="67"/>
      <c r="AA1293" s="67"/>
      <c r="AB1293" s="67"/>
      <c r="AC1293" s="67"/>
      <c r="AD1293" s="68"/>
      <c r="AE1293" s="68"/>
      <c r="AF1293" s="68"/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8"/>
      <c r="AS1293" s="68"/>
      <c r="AT1293" s="68"/>
    </row>
    <row r="1294" spans="20:46" ht="18.75" customHeight="1">
      <c r="T1294" s="67"/>
      <c r="U1294" s="67"/>
      <c r="V1294" s="67"/>
      <c r="W1294" s="67"/>
      <c r="X1294" s="67"/>
      <c r="Y1294" s="67"/>
      <c r="Z1294" s="67"/>
      <c r="AA1294" s="67"/>
      <c r="AB1294" s="67"/>
      <c r="AC1294" s="67"/>
      <c r="AD1294" s="68"/>
      <c r="AE1294" s="68"/>
      <c r="AF1294" s="68"/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8"/>
      <c r="AS1294" s="68"/>
      <c r="AT1294" s="68"/>
    </row>
    <row r="1295" spans="20:46" ht="18.75" customHeight="1">
      <c r="T1295" s="67"/>
      <c r="U1295" s="67"/>
      <c r="V1295" s="67"/>
      <c r="W1295" s="67"/>
      <c r="X1295" s="67"/>
      <c r="Y1295" s="67"/>
      <c r="Z1295" s="67"/>
      <c r="AA1295" s="67"/>
      <c r="AB1295" s="67"/>
      <c r="AC1295" s="67"/>
      <c r="AD1295" s="68"/>
      <c r="AE1295" s="68"/>
      <c r="AF1295" s="68"/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8"/>
      <c r="AS1295" s="68"/>
      <c r="AT1295" s="68"/>
    </row>
    <row r="1296" spans="20:46" ht="18.75" customHeight="1">
      <c r="T1296" s="67"/>
      <c r="U1296" s="67"/>
      <c r="V1296" s="67"/>
      <c r="W1296" s="67"/>
      <c r="X1296" s="67"/>
      <c r="Y1296" s="67"/>
      <c r="Z1296" s="67"/>
      <c r="AA1296" s="67"/>
      <c r="AB1296" s="67"/>
      <c r="AC1296" s="67"/>
      <c r="AD1296" s="68"/>
      <c r="AE1296" s="68"/>
      <c r="AF1296" s="68"/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8"/>
      <c r="AS1296" s="68"/>
      <c r="AT1296" s="68"/>
    </row>
    <row r="1297" spans="20:46" ht="18.75" customHeight="1">
      <c r="T1297" s="67"/>
      <c r="U1297" s="67"/>
      <c r="V1297" s="67"/>
      <c r="W1297" s="67"/>
      <c r="X1297" s="67"/>
      <c r="Y1297" s="67"/>
      <c r="Z1297" s="67"/>
      <c r="AA1297" s="67"/>
      <c r="AB1297" s="67"/>
      <c r="AC1297" s="67"/>
      <c r="AD1297" s="68"/>
      <c r="AE1297" s="68"/>
      <c r="AF1297" s="68"/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8"/>
      <c r="AS1297" s="68"/>
      <c r="AT1297" s="68"/>
    </row>
    <row r="1298" spans="20:46" ht="18.75" customHeight="1">
      <c r="T1298" s="67"/>
      <c r="U1298" s="67"/>
      <c r="V1298" s="67"/>
      <c r="W1298" s="67"/>
      <c r="X1298" s="67"/>
      <c r="Y1298" s="67"/>
      <c r="Z1298" s="67"/>
      <c r="AA1298" s="67"/>
      <c r="AB1298" s="67"/>
      <c r="AC1298" s="67"/>
      <c r="AD1298" s="68"/>
      <c r="AE1298" s="68"/>
      <c r="AF1298" s="68"/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8"/>
      <c r="AS1298" s="68"/>
      <c r="AT1298" s="68"/>
    </row>
    <row r="1299" spans="20:46" ht="18.75" customHeight="1">
      <c r="T1299" s="67"/>
      <c r="U1299" s="67"/>
      <c r="V1299" s="67"/>
      <c r="W1299" s="67"/>
      <c r="X1299" s="67"/>
      <c r="Y1299" s="67"/>
      <c r="Z1299" s="67"/>
      <c r="AA1299" s="67"/>
      <c r="AB1299" s="67"/>
      <c r="AC1299" s="67"/>
      <c r="AD1299" s="68"/>
      <c r="AE1299" s="68"/>
      <c r="AF1299" s="68"/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8"/>
      <c r="AS1299" s="68"/>
      <c r="AT1299" s="68"/>
    </row>
    <row r="1300" spans="20:46" ht="18.75" customHeight="1">
      <c r="T1300" s="67"/>
      <c r="U1300" s="67"/>
      <c r="V1300" s="67"/>
      <c r="W1300" s="67"/>
      <c r="X1300" s="67"/>
      <c r="Y1300" s="67"/>
      <c r="Z1300" s="67"/>
      <c r="AA1300" s="67"/>
      <c r="AB1300" s="67"/>
      <c r="AC1300" s="67"/>
      <c r="AD1300" s="68"/>
      <c r="AE1300" s="68"/>
      <c r="AF1300" s="68"/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8"/>
      <c r="AS1300" s="68"/>
      <c r="AT1300" s="68"/>
    </row>
    <row r="1301" spans="20:46" ht="18.75" customHeight="1">
      <c r="T1301" s="67"/>
      <c r="U1301" s="67"/>
      <c r="V1301" s="67"/>
      <c r="W1301" s="67"/>
      <c r="X1301" s="67"/>
      <c r="Y1301" s="67"/>
      <c r="Z1301" s="67"/>
      <c r="AA1301" s="67"/>
      <c r="AB1301" s="67"/>
      <c r="AC1301" s="67"/>
      <c r="AD1301" s="68"/>
      <c r="AE1301" s="68"/>
      <c r="AF1301" s="68"/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8"/>
      <c r="AS1301" s="68"/>
      <c r="AT1301" s="68"/>
    </row>
    <row r="1302" spans="20:46" ht="18.75" customHeight="1">
      <c r="T1302" s="67"/>
      <c r="U1302" s="67"/>
      <c r="V1302" s="67"/>
      <c r="W1302" s="67"/>
      <c r="X1302" s="67"/>
      <c r="Y1302" s="67"/>
      <c r="Z1302" s="67"/>
      <c r="AA1302" s="67"/>
      <c r="AB1302" s="67"/>
      <c r="AC1302" s="67"/>
      <c r="AD1302" s="68"/>
      <c r="AE1302" s="68"/>
      <c r="AF1302" s="68"/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8"/>
      <c r="AS1302" s="68"/>
      <c r="AT1302" s="68"/>
    </row>
    <row r="1303" spans="20:46" ht="18.75" customHeight="1">
      <c r="T1303" s="67"/>
      <c r="U1303" s="67"/>
      <c r="V1303" s="67"/>
      <c r="W1303" s="67"/>
      <c r="X1303" s="67"/>
      <c r="Y1303" s="67"/>
      <c r="Z1303" s="67"/>
      <c r="AA1303" s="67"/>
      <c r="AB1303" s="67"/>
      <c r="AC1303" s="67"/>
      <c r="AD1303" s="68"/>
      <c r="AE1303" s="68"/>
      <c r="AF1303" s="68"/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8"/>
      <c r="AS1303" s="68"/>
      <c r="AT1303" s="68"/>
    </row>
    <row r="1304" spans="20:46" ht="18.75" customHeight="1">
      <c r="T1304" s="67"/>
      <c r="U1304" s="67"/>
      <c r="V1304" s="67"/>
      <c r="W1304" s="67"/>
      <c r="X1304" s="67"/>
      <c r="Y1304" s="67"/>
      <c r="Z1304" s="67"/>
      <c r="AA1304" s="67"/>
      <c r="AB1304" s="67"/>
      <c r="AC1304" s="67"/>
      <c r="AD1304" s="68"/>
      <c r="AE1304" s="68"/>
      <c r="AF1304" s="68"/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8"/>
      <c r="AS1304" s="68"/>
      <c r="AT1304" s="68"/>
    </row>
    <row r="1305" spans="20:46" ht="18.75" customHeight="1">
      <c r="T1305" s="67"/>
      <c r="U1305" s="67"/>
      <c r="V1305" s="67"/>
      <c r="W1305" s="67"/>
      <c r="X1305" s="67"/>
      <c r="Y1305" s="67"/>
      <c r="Z1305" s="67"/>
      <c r="AA1305" s="67"/>
      <c r="AB1305" s="67"/>
      <c r="AC1305" s="67"/>
      <c r="AD1305" s="68"/>
      <c r="AE1305" s="68"/>
      <c r="AF1305" s="68"/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8"/>
      <c r="AS1305" s="68"/>
      <c r="AT1305" s="68"/>
    </row>
    <row r="1306" spans="20:46" ht="18.75" customHeight="1">
      <c r="T1306" s="67"/>
      <c r="U1306" s="67"/>
      <c r="V1306" s="67"/>
      <c r="W1306" s="67"/>
      <c r="X1306" s="67"/>
      <c r="Y1306" s="67"/>
      <c r="Z1306" s="67"/>
      <c r="AA1306" s="67"/>
      <c r="AB1306" s="67"/>
      <c r="AC1306" s="67"/>
      <c r="AD1306" s="68"/>
      <c r="AE1306" s="68"/>
      <c r="AF1306" s="68"/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8"/>
      <c r="AS1306" s="68"/>
      <c r="AT1306" s="68"/>
    </row>
    <row r="1307" spans="20:46" ht="18.75" customHeight="1">
      <c r="T1307" s="67"/>
      <c r="U1307" s="67"/>
      <c r="V1307" s="67"/>
      <c r="W1307" s="67"/>
      <c r="X1307" s="67"/>
      <c r="Y1307" s="67"/>
      <c r="Z1307" s="67"/>
      <c r="AA1307" s="67"/>
      <c r="AB1307" s="67"/>
      <c r="AC1307" s="67"/>
      <c r="AD1307" s="68"/>
      <c r="AE1307" s="68"/>
      <c r="AF1307" s="68"/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8"/>
      <c r="AS1307" s="68"/>
      <c r="AT1307" s="68"/>
    </row>
    <row r="1308" spans="20:46" ht="18.75" customHeight="1">
      <c r="T1308" s="67"/>
      <c r="U1308" s="67"/>
      <c r="V1308" s="67"/>
      <c r="W1308" s="67"/>
      <c r="X1308" s="67"/>
      <c r="Y1308" s="67"/>
      <c r="Z1308" s="67"/>
      <c r="AA1308" s="67"/>
      <c r="AB1308" s="67"/>
      <c r="AC1308" s="67"/>
      <c r="AD1308" s="68"/>
      <c r="AE1308" s="68"/>
      <c r="AF1308" s="68"/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8"/>
      <c r="AS1308" s="68"/>
      <c r="AT1308" s="68"/>
    </row>
    <row r="1309" spans="20:46" ht="18.75" customHeight="1">
      <c r="T1309" s="67"/>
      <c r="U1309" s="67"/>
      <c r="V1309" s="67"/>
      <c r="W1309" s="67"/>
      <c r="X1309" s="67"/>
      <c r="Y1309" s="67"/>
      <c r="Z1309" s="67"/>
      <c r="AA1309" s="67"/>
      <c r="AB1309" s="67"/>
      <c r="AC1309" s="67"/>
      <c r="AD1309" s="68"/>
      <c r="AE1309" s="68"/>
      <c r="AF1309" s="68"/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8"/>
      <c r="AS1309" s="68"/>
      <c r="AT1309" s="68"/>
    </row>
    <row r="1310" spans="20:46" ht="18.75" customHeight="1">
      <c r="T1310" s="67"/>
      <c r="U1310" s="67"/>
      <c r="V1310" s="67"/>
      <c r="W1310" s="67"/>
      <c r="X1310" s="67"/>
      <c r="Y1310" s="67"/>
      <c r="Z1310" s="67"/>
      <c r="AA1310" s="67"/>
      <c r="AB1310" s="67"/>
      <c r="AC1310" s="67"/>
      <c r="AD1310" s="68"/>
      <c r="AE1310" s="68"/>
      <c r="AF1310" s="68"/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8"/>
      <c r="AS1310" s="68"/>
      <c r="AT1310" s="68"/>
    </row>
    <row r="1311" spans="20:46" ht="18.75" customHeight="1">
      <c r="T1311" s="67"/>
      <c r="U1311" s="67"/>
      <c r="V1311" s="67"/>
      <c r="W1311" s="67"/>
      <c r="X1311" s="67"/>
      <c r="Y1311" s="67"/>
      <c r="Z1311" s="67"/>
      <c r="AA1311" s="67"/>
      <c r="AB1311" s="67"/>
      <c r="AC1311" s="67"/>
      <c r="AD1311" s="68"/>
      <c r="AE1311" s="68"/>
      <c r="AF1311" s="68"/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8"/>
      <c r="AS1311" s="68"/>
      <c r="AT1311" s="68"/>
    </row>
    <row r="1312" spans="20:46" ht="18.75" customHeight="1">
      <c r="T1312" s="67"/>
      <c r="U1312" s="67"/>
      <c r="V1312" s="67"/>
      <c r="W1312" s="67"/>
      <c r="X1312" s="67"/>
      <c r="Y1312" s="67"/>
      <c r="Z1312" s="67"/>
      <c r="AA1312" s="67"/>
      <c r="AB1312" s="67"/>
      <c r="AC1312" s="67"/>
      <c r="AD1312" s="68"/>
      <c r="AE1312" s="68"/>
      <c r="AF1312" s="68"/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8"/>
      <c r="AS1312" s="68"/>
      <c r="AT1312" s="68"/>
    </row>
    <row r="1313" spans="20:46" ht="18.75" customHeight="1"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8"/>
      <c r="AE1313" s="68"/>
      <c r="AF1313" s="68"/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8"/>
      <c r="AS1313" s="68"/>
      <c r="AT1313" s="68"/>
    </row>
    <row r="1314" spans="20:46" ht="18.75" customHeight="1">
      <c r="T1314" s="67"/>
      <c r="U1314" s="67"/>
      <c r="V1314" s="67"/>
      <c r="W1314" s="67"/>
      <c r="X1314" s="67"/>
      <c r="Y1314" s="67"/>
      <c r="Z1314" s="67"/>
      <c r="AA1314" s="67"/>
      <c r="AB1314" s="67"/>
      <c r="AC1314" s="67"/>
      <c r="AD1314" s="68"/>
      <c r="AE1314" s="68"/>
      <c r="AF1314" s="68"/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8"/>
      <c r="AS1314" s="68"/>
      <c r="AT1314" s="68"/>
    </row>
    <row r="1315" spans="20:46" ht="18.75" customHeight="1">
      <c r="T1315" s="67"/>
      <c r="U1315" s="67"/>
      <c r="V1315" s="67"/>
      <c r="W1315" s="67"/>
      <c r="X1315" s="67"/>
      <c r="Y1315" s="67"/>
      <c r="Z1315" s="67"/>
      <c r="AA1315" s="67"/>
      <c r="AB1315" s="67"/>
      <c r="AC1315" s="67"/>
      <c r="AD1315" s="68"/>
      <c r="AE1315" s="68"/>
      <c r="AF1315" s="68"/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8"/>
      <c r="AS1315" s="68"/>
      <c r="AT1315" s="68"/>
    </row>
    <row r="1316" spans="20:46" ht="18.75" customHeight="1">
      <c r="T1316" s="67"/>
      <c r="U1316" s="67"/>
      <c r="V1316" s="67"/>
      <c r="W1316" s="67"/>
      <c r="X1316" s="67"/>
      <c r="Y1316" s="67"/>
      <c r="Z1316" s="67"/>
      <c r="AA1316" s="67"/>
      <c r="AB1316" s="67"/>
      <c r="AC1316" s="67"/>
      <c r="AD1316" s="68"/>
      <c r="AE1316" s="68"/>
      <c r="AF1316" s="68"/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8"/>
      <c r="AS1316" s="68"/>
      <c r="AT1316" s="68"/>
    </row>
    <row r="1317" spans="20:46" ht="18.75" customHeight="1">
      <c r="T1317" s="67"/>
      <c r="U1317" s="67"/>
      <c r="V1317" s="67"/>
      <c r="W1317" s="67"/>
      <c r="X1317" s="67"/>
      <c r="Y1317" s="67"/>
      <c r="Z1317" s="67"/>
      <c r="AA1317" s="67"/>
      <c r="AB1317" s="67"/>
      <c r="AC1317" s="67"/>
      <c r="AD1317" s="68"/>
      <c r="AE1317" s="68"/>
      <c r="AF1317" s="68"/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8"/>
      <c r="AS1317" s="68"/>
      <c r="AT1317" s="68"/>
    </row>
    <row r="1318" spans="20:46" ht="18.75" customHeight="1">
      <c r="T1318" s="67"/>
      <c r="U1318" s="67"/>
      <c r="V1318" s="67"/>
      <c r="W1318" s="67"/>
      <c r="X1318" s="67"/>
      <c r="Y1318" s="67"/>
      <c r="Z1318" s="67"/>
      <c r="AA1318" s="67"/>
      <c r="AB1318" s="67"/>
      <c r="AC1318" s="67"/>
      <c r="AD1318" s="68"/>
      <c r="AE1318" s="68"/>
      <c r="AF1318" s="68"/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8"/>
      <c r="AS1318" s="68"/>
      <c r="AT1318" s="68"/>
    </row>
    <row r="1319" spans="20:46" ht="18.75" customHeight="1">
      <c r="T1319" s="67"/>
      <c r="U1319" s="67"/>
      <c r="V1319" s="67"/>
      <c r="W1319" s="67"/>
      <c r="X1319" s="67"/>
      <c r="Y1319" s="67"/>
      <c r="Z1319" s="67"/>
      <c r="AA1319" s="67"/>
      <c r="AB1319" s="67"/>
      <c r="AC1319" s="67"/>
      <c r="AD1319" s="68"/>
      <c r="AE1319" s="68"/>
      <c r="AF1319" s="68"/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8"/>
      <c r="AS1319" s="68"/>
      <c r="AT1319" s="68"/>
    </row>
    <row r="1320" spans="20:46" ht="18.75" customHeight="1">
      <c r="T1320" s="67"/>
      <c r="U1320" s="67"/>
      <c r="V1320" s="67"/>
      <c r="W1320" s="67"/>
      <c r="X1320" s="67"/>
      <c r="Y1320" s="67"/>
      <c r="Z1320" s="67"/>
      <c r="AA1320" s="67"/>
      <c r="AB1320" s="67"/>
      <c r="AC1320" s="67"/>
      <c r="AD1320" s="68"/>
      <c r="AE1320" s="68"/>
      <c r="AF1320" s="68"/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8"/>
      <c r="AS1320" s="68"/>
      <c r="AT1320" s="68"/>
    </row>
    <row r="1321" spans="20:46" ht="18.75" customHeight="1">
      <c r="T1321" s="67"/>
      <c r="U1321" s="67"/>
      <c r="V1321" s="67"/>
      <c r="W1321" s="67"/>
      <c r="X1321" s="67"/>
      <c r="Y1321" s="67"/>
      <c r="Z1321" s="67"/>
      <c r="AA1321" s="67"/>
      <c r="AB1321" s="67"/>
      <c r="AC1321" s="67"/>
      <c r="AD1321" s="68"/>
      <c r="AE1321" s="68"/>
      <c r="AF1321" s="68"/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8"/>
      <c r="AS1321" s="68"/>
      <c r="AT1321" s="68"/>
    </row>
    <row r="1322" spans="20:46" ht="18.75" customHeight="1">
      <c r="T1322" s="67"/>
      <c r="U1322" s="67"/>
      <c r="V1322" s="67"/>
      <c r="W1322" s="67"/>
      <c r="X1322" s="67"/>
      <c r="Y1322" s="67"/>
      <c r="Z1322" s="67"/>
      <c r="AA1322" s="67"/>
      <c r="AB1322" s="67"/>
      <c r="AC1322" s="67"/>
      <c r="AD1322" s="68"/>
      <c r="AE1322" s="68"/>
      <c r="AF1322" s="68"/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8"/>
      <c r="AS1322" s="68"/>
      <c r="AT1322" s="68"/>
    </row>
    <row r="1323" spans="20:46" ht="18.75" customHeight="1">
      <c r="T1323" s="67"/>
      <c r="U1323" s="67"/>
      <c r="V1323" s="67"/>
      <c r="W1323" s="67"/>
      <c r="X1323" s="67"/>
      <c r="Y1323" s="67"/>
      <c r="Z1323" s="67"/>
      <c r="AA1323" s="67"/>
      <c r="AB1323" s="67"/>
      <c r="AC1323" s="67"/>
      <c r="AD1323" s="68"/>
      <c r="AE1323" s="68"/>
      <c r="AF1323" s="68"/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8"/>
      <c r="AS1323" s="68"/>
      <c r="AT1323" s="68"/>
    </row>
    <row r="1324" spans="20:46" ht="18.75" customHeight="1">
      <c r="T1324" s="67"/>
      <c r="U1324" s="67"/>
      <c r="V1324" s="67"/>
      <c r="W1324" s="67"/>
      <c r="X1324" s="67"/>
      <c r="Y1324" s="67"/>
      <c r="Z1324" s="67"/>
      <c r="AA1324" s="67"/>
      <c r="AB1324" s="67"/>
      <c r="AC1324" s="67"/>
      <c r="AD1324" s="68"/>
      <c r="AE1324" s="68"/>
      <c r="AF1324" s="68"/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8"/>
      <c r="AS1324" s="68"/>
      <c r="AT1324" s="68"/>
    </row>
    <row r="1325" spans="20:46" ht="18.75" customHeight="1">
      <c r="T1325" s="67"/>
      <c r="U1325" s="67"/>
      <c r="V1325" s="67"/>
      <c r="W1325" s="67"/>
      <c r="X1325" s="67"/>
      <c r="Y1325" s="67"/>
      <c r="Z1325" s="67"/>
      <c r="AA1325" s="67"/>
      <c r="AB1325" s="67"/>
      <c r="AC1325" s="67"/>
      <c r="AD1325" s="68"/>
      <c r="AE1325" s="68"/>
      <c r="AF1325" s="68"/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8"/>
      <c r="AS1325" s="68"/>
      <c r="AT1325" s="68"/>
    </row>
    <row r="1326" spans="20:46" ht="18.75" customHeight="1">
      <c r="T1326" s="67"/>
      <c r="U1326" s="67"/>
      <c r="V1326" s="67"/>
      <c r="W1326" s="67"/>
      <c r="X1326" s="67"/>
      <c r="Y1326" s="67"/>
      <c r="Z1326" s="67"/>
      <c r="AA1326" s="67"/>
      <c r="AB1326" s="67"/>
      <c r="AC1326" s="67"/>
      <c r="AD1326" s="68"/>
      <c r="AE1326" s="68"/>
      <c r="AF1326" s="68"/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8"/>
      <c r="AS1326" s="68"/>
      <c r="AT1326" s="68"/>
    </row>
    <row r="1327" spans="20:46" ht="18.75" customHeight="1">
      <c r="T1327" s="67"/>
      <c r="U1327" s="67"/>
      <c r="V1327" s="67"/>
      <c r="W1327" s="67"/>
      <c r="X1327" s="67"/>
      <c r="Y1327" s="67"/>
      <c r="Z1327" s="67"/>
      <c r="AA1327" s="67"/>
      <c r="AB1327" s="67"/>
      <c r="AC1327" s="67"/>
      <c r="AD1327" s="68"/>
      <c r="AE1327" s="68"/>
      <c r="AF1327" s="68"/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8"/>
      <c r="AS1327" s="68"/>
      <c r="AT1327" s="68"/>
    </row>
    <row r="1328" spans="20:46" ht="18.75" customHeight="1">
      <c r="T1328" s="67"/>
      <c r="U1328" s="67"/>
      <c r="V1328" s="67"/>
      <c r="W1328" s="67"/>
      <c r="X1328" s="67"/>
      <c r="Y1328" s="67"/>
      <c r="Z1328" s="67"/>
      <c r="AA1328" s="67"/>
      <c r="AB1328" s="67"/>
      <c r="AC1328" s="67"/>
      <c r="AD1328" s="68"/>
      <c r="AE1328" s="68"/>
      <c r="AF1328" s="68"/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8"/>
      <c r="AS1328" s="68"/>
      <c r="AT1328" s="68"/>
    </row>
    <row r="1329" spans="20:46" ht="18.75" customHeight="1">
      <c r="T1329" s="67"/>
      <c r="U1329" s="67"/>
      <c r="V1329" s="67"/>
      <c r="W1329" s="67"/>
      <c r="X1329" s="67"/>
      <c r="Y1329" s="67"/>
      <c r="Z1329" s="67"/>
      <c r="AA1329" s="67"/>
      <c r="AB1329" s="67"/>
      <c r="AC1329" s="67"/>
      <c r="AD1329" s="68"/>
      <c r="AE1329" s="68"/>
      <c r="AF1329" s="68"/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8"/>
      <c r="AS1329" s="68"/>
      <c r="AT1329" s="68"/>
    </row>
    <row r="1330" spans="20:46" ht="18.75" customHeight="1">
      <c r="T1330" s="67"/>
      <c r="U1330" s="67"/>
      <c r="V1330" s="67"/>
      <c r="W1330" s="67"/>
      <c r="X1330" s="67"/>
      <c r="Y1330" s="67"/>
      <c r="Z1330" s="67"/>
      <c r="AA1330" s="67"/>
      <c r="AB1330" s="67"/>
      <c r="AC1330" s="67"/>
      <c r="AD1330" s="68"/>
      <c r="AE1330" s="68"/>
      <c r="AF1330" s="68"/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8"/>
      <c r="AS1330" s="68"/>
      <c r="AT1330" s="68"/>
    </row>
    <row r="1331" spans="20:46" ht="18.75" customHeight="1">
      <c r="T1331" s="67"/>
      <c r="U1331" s="67"/>
      <c r="V1331" s="67"/>
      <c r="W1331" s="67"/>
      <c r="X1331" s="67"/>
      <c r="Y1331" s="67"/>
      <c r="Z1331" s="67"/>
      <c r="AA1331" s="67"/>
      <c r="AB1331" s="67"/>
      <c r="AC1331" s="67"/>
      <c r="AD1331" s="68"/>
      <c r="AE1331" s="68"/>
      <c r="AF1331" s="68"/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8"/>
      <c r="AS1331" s="68"/>
      <c r="AT1331" s="68"/>
    </row>
    <row r="1332" spans="20:46" ht="18.75" customHeight="1">
      <c r="T1332" s="67"/>
      <c r="U1332" s="67"/>
      <c r="V1332" s="67"/>
      <c r="W1332" s="67"/>
      <c r="X1332" s="67"/>
      <c r="Y1332" s="67"/>
      <c r="Z1332" s="67"/>
      <c r="AA1332" s="67"/>
      <c r="AB1332" s="67"/>
      <c r="AC1332" s="67"/>
      <c r="AD1332" s="68"/>
      <c r="AE1332" s="68"/>
      <c r="AF1332" s="68"/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8"/>
      <c r="AS1332" s="68"/>
      <c r="AT1332" s="68"/>
    </row>
    <row r="1333" spans="20:46" ht="18.75" customHeight="1">
      <c r="T1333" s="67"/>
      <c r="U1333" s="67"/>
      <c r="V1333" s="67"/>
      <c r="W1333" s="67"/>
      <c r="X1333" s="67"/>
      <c r="Y1333" s="67"/>
      <c r="Z1333" s="67"/>
      <c r="AA1333" s="67"/>
      <c r="AB1333" s="67"/>
      <c r="AC1333" s="67"/>
      <c r="AD1333" s="68"/>
      <c r="AE1333" s="68"/>
      <c r="AF1333" s="68"/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8"/>
      <c r="AS1333" s="68"/>
      <c r="AT1333" s="68"/>
    </row>
    <row r="1334" spans="20:46" ht="18.75" customHeight="1">
      <c r="T1334" s="67"/>
      <c r="U1334" s="67"/>
      <c r="V1334" s="67"/>
      <c r="W1334" s="67"/>
      <c r="X1334" s="67"/>
      <c r="Y1334" s="67"/>
      <c r="Z1334" s="67"/>
      <c r="AA1334" s="67"/>
      <c r="AB1334" s="67"/>
      <c r="AC1334" s="67"/>
      <c r="AD1334" s="68"/>
      <c r="AE1334" s="68"/>
      <c r="AF1334" s="68"/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8"/>
      <c r="AS1334" s="68"/>
      <c r="AT1334" s="68"/>
    </row>
    <row r="1335" spans="20:46" ht="18.75" customHeight="1">
      <c r="T1335" s="67"/>
      <c r="U1335" s="67"/>
      <c r="V1335" s="67"/>
      <c r="W1335" s="67"/>
      <c r="X1335" s="67"/>
      <c r="Y1335" s="67"/>
      <c r="Z1335" s="67"/>
      <c r="AA1335" s="67"/>
      <c r="AB1335" s="67"/>
      <c r="AC1335" s="67"/>
      <c r="AD1335" s="68"/>
      <c r="AE1335" s="68"/>
      <c r="AF1335" s="68"/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8"/>
      <c r="AS1335" s="68"/>
      <c r="AT1335" s="68"/>
    </row>
    <row r="1336" spans="20:46" ht="18.75" customHeight="1">
      <c r="T1336" s="67"/>
      <c r="U1336" s="67"/>
      <c r="V1336" s="67"/>
      <c r="W1336" s="67"/>
      <c r="X1336" s="67"/>
      <c r="Y1336" s="67"/>
      <c r="Z1336" s="67"/>
      <c r="AA1336" s="67"/>
      <c r="AB1336" s="67"/>
      <c r="AC1336" s="67"/>
      <c r="AD1336" s="68"/>
      <c r="AE1336" s="68"/>
      <c r="AF1336" s="68"/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8"/>
      <c r="AS1336" s="68"/>
      <c r="AT1336" s="68"/>
    </row>
    <row r="1337" spans="20:46" ht="18.75" customHeight="1">
      <c r="T1337" s="67"/>
      <c r="U1337" s="67"/>
      <c r="V1337" s="67"/>
      <c r="W1337" s="67"/>
      <c r="X1337" s="67"/>
      <c r="Y1337" s="67"/>
      <c r="Z1337" s="67"/>
      <c r="AA1337" s="67"/>
      <c r="AB1337" s="67"/>
      <c r="AC1337" s="67"/>
      <c r="AD1337" s="68"/>
      <c r="AE1337" s="68"/>
      <c r="AF1337" s="68"/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8"/>
      <c r="AS1337" s="68"/>
      <c r="AT1337" s="68"/>
    </row>
    <row r="1338" spans="20:46" ht="18.75" customHeight="1">
      <c r="T1338" s="67"/>
      <c r="U1338" s="67"/>
      <c r="V1338" s="67"/>
      <c r="W1338" s="67"/>
      <c r="X1338" s="67"/>
      <c r="Y1338" s="67"/>
      <c r="Z1338" s="67"/>
      <c r="AA1338" s="67"/>
      <c r="AB1338" s="67"/>
      <c r="AC1338" s="67"/>
      <c r="AD1338" s="68"/>
      <c r="AE1338" s="68"/>
      <c r="AF1338" s="68"/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8"/>
      <c r="AS1338" s="68"/>
      <c r="AT1338" s="68"/>
    </row>
    <row r="1339" spans="20:46" ht="18.75" customHeight="1">
      <c r="T1339" s="67"/>
      <c r="U1339" s="67"/>
      <c r="V1339" s="67"/>
      <c r="W1339" s="67"/>
      <c r="X1339" s="67"/>
      <c r="Y1339" s="67"/>
      <c r="Z1339" s="67"/>
      <c r="AA1339" s="67"/>
      <c r="AB1339" s="67"/>
      <c r="AC1339" s="67"/>
      <c r="AD1339" s="68"/>
      <c r="AE1339" s="68"/>
      <c r="AF1339" s="68"/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8"/>
      <c r="AS1339" s="68"/>
      <c r="AT1339" s="68"/>
    </row>
    <row r="1340" spans="20:46" ht="18.75" customHeight="1">
      <c r="T1340" s="67"/>
      <c r="U1340" s="67"/>
      <c r="V1340" s="67"/>
      <c r="W1340" s="67"/>
      <c r="X1340" s="67"/>
      <c r="Y1340" s="67"/>
      <c r="Z1340" s="67"/>
      <c r="AA1340" s="67"/>
      <c r="AB1340" s="67"/>
      <c r="AC1340" s="67"/>
      <c r="AD1340" s="68"/>
      <c r="AE1340" s="68"/>
      <c r="AF1340" s="68"/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8"/>
      <c r="AS1340" s="68"/>
      <c r="AT1340" s="68"/>
    </row>
    <row r="1341" spans="20:46" ht="18.75" customHeight="1"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8"/>
      <c r="AE1341" s="68"/>
      <c r="AF1341" s="68"/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8"/>
      <c r="AS1341" s="68"/>
      <c r="AT1341" s="68"/>
    </row>
    <row r="1342" spans="20:46" ht="18.75" customHeight="1">
      <c r="T1342" s="67"/>
      <c r="U1342" s="67"/>
      <c r="V1342" s="67"/>
      <c r="W1342" s="67"/>
      <c r="X1342" s="67"/>
      <c r="Y1342" s="67"/>
      <c r="Z1342" s="67"/>
      <c r="AA1342" s="67"/>
      <c r="AB1342" s="67"/>
      <c r="AC1342" s="67"/>
      <c r="AD1342" s="68"/>
      <c r="AE1342" s="68"/>
      <c r="AF1342" s="68"/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8"/>
      <c r="AS1342" s="68"/>
      <c r="AT1342" s="68"/>
    </row>
    <row r="1343" spans="20:46" ht="18.75" customHeight="1"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8"/>
      <c r="AE1343" s="68"/>
      <c r="AF1343" s="68"/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8"/>
      <c r="AS1343" s="68"/>
      <c r="AT1343" s="68"/>
    </row>
    <row r="1344" spans="20:46" ht="18.75" customHeight="1">
      <c r="T1344" s="67"/>
      <c r="U1344" s="67"/>
      <c r="V1344" s="67"/>
      <c r="W1344" s="67"/>
      <c r="X1344" s="67"/>
      <c r="Y1344" s="67"/>
      <c r="Z1344" s="67"/>
      <c r="AA1344" s="67"/>
      <c r="AB1344" s="67"/>
      <c r="AC1344" s="67"/>
      <c r="AD1344" s="68"/>
      <c r="AE1344" s="68"/>
      <c r="AF1344" s="68"/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8"/>
      <c r="AS1344" s="68"/>
      <c r="AT1344" s="68"/>
    </row>
    <row r="1345" spans="20:46" ht="18.75" customHeight="1">
      <c r="T1345" s="67"/>
      <c r="U1345" s="67"/>
      <c r="V1345" s="67"/>
      <c r="W1345" s="67"/>
      <c r="X1345" s="67"/>
      <c r="Y1345" s="67"/>
      <c r="Z1345" s="67"/>
      <c r="AA1345" s="67"/>
      <c r="AB1345" s="67"/>
      <c r="AC1345" s="67"/>
      <c r="AD1345" s="68"/>
      <c r="AE1345" s="68"/>
      <c r="AF1345" s="68"/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8"/>
      <c r="AS1345" s="68"/>
      <c r="AT1345" s="68"/>
    </row>
    <row r="1346" spans="20:46" ht="18.75" customHeight="1">
      <c r="T1346" s="67"/>
      <c r="U1346" s="67"/>
      <c r="V1346" s="67"/>
      <c r="W1346" s="67"/>
      <c r="X1346" s="67"/>
      <c r="Y1346" s="67"/>
      <c r="Z1346" s="67"/>
      <c r="AA1346" s="67"/>
      <c r="AB1346" s="67"/>
      <c r="AC1346" s="67"/>
      <c r="AD1346" s="68"/>
      <c r="AE1346" s="68"/>
      <c r="AF1346" s="68"/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8"/>
      <c r="AS1346" s="68"/>
      <c r="AT1346" s="68"/>
    </row>
    <row r="1347" spans="20:46" ht="18.75" customHeight="1">
      <c r="T1347" s="67"/>
      <c r="U1347" s="67"/>
      <c r="V1347" s="67"/>
      <c r="W1347" s="67"/>
      <c r="X1347" s="67"/>
      <c r="Y1347" s="67"/>
      <c r="Z1347" s="67"/>
      <c r="AA1347" s="67"/>
      <c r="AB1347" s="67"/>
      <c r="AC1347" s="67"/>
      <c r="AD1347" s="68"/>
      <c r="AE1347" s="68"/>
      <c r="AF1347" s="68"/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8"/>
      <c r="AS1347" s="68"/>
      <c r="AT1347" s="68"/>
    </row>
    <row r="1348" spans="20:46" ht="18.75" customHeight="1">
      <c r="T1348" s="67"/>
      <c r="U1348" s="67"/>
      <c r="V1348" s="67"/>
      <c r="W1348" s="67"/>
      <c r="X1348" s="67"/>
      <c r="Y1348" s="67"/>
      <c r="Z1348" s="67"/>
      <c r="AA1348" s="67"/>
      <c r="AB1348" s="67"/>
      <c r="AC1348" s="67"/>
      <c r="AD1348" s="68"/>
      <c r="AE1348" s="68"/>
      <c r="AF1348" s="68"/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8"/>
      <c r="AS1348" s="68"/>
      <c r="AT1348" s="68"/>
    </row>
    <row r="1349" spans="20:46" ht="18.75" customHeight="1">
      <c r="T1349" s="67"/>
      <c r="U1349" s="67"/>
      <c r="V1349" s="67"/>
      <c r="W1349" s="67"/>
      <c r="X1349" s="67"/>
      <c r="Y1349" s="67"/>
      <c r="Z1349" s="67"/>
      <c r="AA1349" s="67"/>
      <c r="AB1349" s="67"/>
      <c r="AC1349" s="67"/>
      <c r="AD1349" s="68"/>
      <c r="AE1349" s="68"/>
      <c r="AF1349" s="68"/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8"/>
      <c r="AS1349" s="68"/>
      <c r="AT1349" s="68"/>
    </row>
    <row r="1350" spans="20:46" ht="18.75" customHeight="1">
      <c r="T1350" s="67"/>
      <c r="U1350" s="67"/>
      <c r="V1350" s="67"/>
      <c r="W1350" s="67"/>
      <c r="X1350" s="67"/>
      <c r="Y1350" s="67"/>
      <c r="Z1350" s="67"/>
      <c r="AA1350" s="67"/>
      <c r="AB1350" s="67"/>
      <c r="AC1350" s="67"/>
      <c r="AD1350" s="68"/>
      <c r="AE1350" s="68"/>
      <c r="AF1350" s="68"/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8"/>
      <c r="AS1350" s="68"/>
      <c r="AT1350" s="68"/>
    </row>
    <row r="1351" spans="20:46" ht="18.75" customHeight="1">
      <c r="T1351" s="67"/>
      <c r="U1351" s="67"/>
      <c r="V1351" s="67"/>
      <c r="W1351" s="67"/>
      <c r="X1351" s="67"/>
      <c r="Y1351" s="67"/>
      <c r="Z1351" s="67"/>
      <c r="AA1351" s="67"/>
      <c r="AB1351" s="67"/>
      <c r="AC1351" s="67"/>
      <c r="AD1351" s="68"/>
      <c r="AE1351" s="68"/>
      <c r="AF1351" s="68"/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8"/>
      <c r="AS1351" s="68"/>
      <c r="AT1351" s="68"/>
    </row>
    <row r="1352" spans="20:46" ht="18.75" customHeight="1">
      <c r="T1352" s="67"/>
      <c r="U1352" s="67"/>
      <c r="V1352" s="67"/>
      <c r="W1352" s="67"/>
      <c r="X1352" s="67"/>
      <c r="Y1352" s="67"/>
      <c r="Z1352" s="67"/>
      <c r="AA1352" s="67"/>
      <c r="AB1352" s="67"/>
      <c r="AC1352" s="67"/>
      <c r="AD1352" s="68"/>
      <c r="AE1352" s="68"/>
      <c r="AF1352" s="68"/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8"/>
      <c r="AS1352" s="68"/>
      <c r="AT1352" s="68"/>
    </row>
    <row r="1353" spans="20:46" ht="18.75" customHeight="1">
      <c r="T1353" s="67"/>
      <c r="U1353" s="67"/>
      <c r="V1353" s="67"/>
      <c r="W1353" s="67"/>
      <c r="X1353" s="67"/>
      <c r="Y1353" s="67"/>
      <c r="Z1353" s="67"/>
      <c r="AA1353" s="67"/>
      <c r="AB1353" s="67"/>
      <c r="AC1353" s="67"/>
      <c r="AD1353" s="68"/>
      <c r="AE1353" s="68"/>
      <c r="AF1353" s="68"/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8"/>
      <c r="AS1353" s="68"/>
      <c r="AT1353" s="68"/>
    </row>
    <row r="1354" spans="20:46" ht="18.75" customHeight="1">
      <c r="T1354" s="67"/>
      <c r="U1354" s="67"/>
      <c r="V1354" s="67"/>
      <c r="W1354" s="67"/>
      <c r="X1354" s="67"/>
      <c r="Y1354" s="67"/>
      <c r="Z1354" s="67"/>
      <c r="AA1354" s="67"/>
      <c r="AB1354" s="67"/>
      <c r="AC1354" s="67"/>
      <c r="AD1354" s="68"/>
      <c r="AE1354" s="68"/>
      <c r="AF1354" s="68"/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8"/>
      <c r="AS1354" s="68"/>
      <c r="AT1354" s="68"/>
    </row>
    <row r="1355" spans="20:46" ht="18.75" customHeight="1">
      <c r="T1355" s="67"/>
      <c r="U1355" s="67"/>
      <c r="V1355" s="67"/>
      <c r="W1355" s="67"/>
      <c r="X1355" s="67"/>
      <c r="Y1355" s="67"/>
      <c r="Z1355" s="67"/>
      <c r="AA1355" s="67"/>
      <c r="AB1355" s="67"/>
      <c r="AC1355" s="67"/>
      <c r="AD1355" s="68"/>
      <c r="AE1355" s="68"/>
      <c r="AF1355" s="68"/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8"/>
      <c r="AS1355" s="68"/>
      <c r="AT1355" s="68"/>
    </row>
    <row r="1356" spans="20:46" ht="18.75" customHeight="1">
      <c r="T1356" s="67"/>
      <c r="U1356" s="67"/>
      <c r="V1356" s="67"/>
      <c r="W1356" s="67"/>
      <c r="X1356" s="67"/>
      <c r="Y1356" s="67"/>
      <c r="Z1356" s="67"/>
      <c r="AA1356" s="67"/>
      <c r="AB1356" s="67"/>
      <c r="AC1356" s="67"/>
      <c r="AD1356" s="68"/>
      <c r="AE1356" s="68"/>
      <c r="AF1356" s="68"/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8"/>
      <c r="AS1356" s="68"/>
      <c r="AT1356" s="68"/>
    </row>
    <row r="1357" spans="20:46" ht="18.75" customHeight="1">
      <c r="T1357" s="67"/>
      <c r="U1357" s="67"/>
      <c r="V1357" s="67"/>
      <c r="W1357" s="67"/>
      <c r="X1357" s="67"/>
      <c r="Y1357" s="67"/>
      <c r="Z1357" s="67"/>
      <c r="AA1357" s="67"/>
      <c r="AB1357" s="67"/>
      <c r="AC1357" s="67"/>
      <c r="AD1357" s="68"/>
      <c r="AE1357" s="68"/>
      <c r="AF1357" s="68"/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8"/>
      <c r="AS1357" s="68"/>
      <c r="AT1357" s="68"/>
    </row>
    <row r="1358" spans="20:46" ht="18.75" customHeight="1">
      <c r="T1358" s="67"/>
      <c r="U1358" s="67"/>
      <c r="V1358" s="67"/>
      <c r="W1358" s="67"/>
      <c r="X1358" s="67"/>
      <c r="Y1358" s="67"/>
      <c r="Z1358" s="67"/>
      <c r="AA1358" s="67"/>
      <c r="AB1358" s="67"/>
      <c r="AC1358" s="67"/>
      <c r="AD1358" s="68"/>
      <c r="AE1358" s="68"/>
      <c r="AF1358" s="68"/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8"/>
      <c r="AS1358" s="68"/>
      <c r="AT1358" s="68"/>
    </row>
    <row r="1359" spans="20:46" ht="18.75" customHeight="1">
      <c r="T1359" s="67"/>
      <c r="U1359" s="67"/>
      <c r="V1359" s="67"/>
      <c r="W1359" s="67"/>
      <c r="X1359" s="67"/>
      <c r="Y1359" s="67"/>
      <c r="Z1359" s="67"/>
      <c r="AA1359" s="67"/>
      <c r="AB1359" s="67"/>
      <c r="AC1359" s="67"/>
      <c r="AD1359" s="68"/>
      <c r="AE1359" s="68"/>
      <c r="AF1359" s="68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8"/>
      <c r="AS1359" s="68"/>
      <c r="AT1359" s="68"/>
    </row>
    <row r="1360" spans="20:46" ht="18.75" customHeight="1">
      <c r="T1360" s="67"/>
      <c r="U1360" s="67"/>
      <c r="V1360" s="67"/>
      <c r="W1360" s="67"/>
      <c r="X1360" s="67"/>
      <c r="Y1360" s="67"/>
      <c r="Z1360" s="67"/>
      <c r="AA1360" s="67"/>
      <c r="AB1360" s="67"/>
      <c r="AC1360" s="67"/>
      <c r="AD1360" s="68"/>
      <c r="AE1360" s="68"/>
      <c r="AF1360" s="68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8"/>
      <c r="AS1360" s="68"/>
      <c r="AT1360" s="68"/>
    </row>
    <row r="1361" spans="20:46" ht="18.75" customHeight="1">
      <c r="T1361" s="67"/>
      <c r="U1361" s="67"/>
      <c r="V1361" s="67"/>
      <c r="W1361" s="67"/>
      <c r="X1361" s="67"/>
      <c r="Y1361" s="67"/>
      <c r="Z1361" s="67"/>
      <c r="AA1361" s="67"/>
      <c r="AB1361" s="67"/>
      <c r="AC1361" s="67"/>
      <c r="AD1361" s="68"/>
      <c r="AE1361" s="68"/>
      <c r="AF1361" s="68"/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8"/>
      <c r="AS1361" s="68"/>
      <c r="AT1361" s="68"/>
    </row>
    <row r="1362" spans="20:46" ht="18.75" customHeight="1">
      <c r="T1362" s="67"/>
      <c r="U1362" s="67"/>
      <c r="V1362" s="67"/>
      <c r="W1362" s="67"/>
      <c r="X1362" s="67"/>
      <c r="Y1362" s="67"/>
      <c r="Z1362" s="67"/>
      <c r="AA1362" s="67"/>
      <c r="AB1362" s="67"/>
      <c r="AC1362" s="67"/>
      <c r="AD1362" s="68"/>
      <c r="AE1362" s="68"/>
      <c r="AF1362" s="68"/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8"/>
      <c r="AS1362" s="68"/>
      <c r="AT1362" s="68"/>
    </row>
    <row r="1363" spans="20:46" ht="18.75" customHeight="1">
      <c r="T1363" s="67"/>
      <c r="U1363" s="67"/>
      <c r="V1363" s="67"/>
      <c r="W1363" s="67"/>
      <c r="X1363" s="67"/>
      <c r="Y1363" s="67"/>
      <c r="Z1363" s="67"/>
      <c r="AA1363" s="67"/>
      <c r="AB1363" s="67"/>
      <c r="AC1363" s="67"/>
      <c r="AD1363" s="68"/>
      <c r="AE1363" s="68"/>
      <c r="AF1363" s="68"/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8"/>
      <c r="AS1363" s="68"/>
      <c r="AT1363" s="68"/>
    </row>
    <row r="1364" spans="20:46" ht="18.75" customHeight="1">
      <c r="T1364" s="67"/>
      <c r="U1364" s="67"/>
      <c r="V1364" s="67"/>
      <c r="W1364" s="67"/>
      <c r="X1364" s="67"/>
      <c r="Y1364" s="67"/>
      <c r="Z1364" s="67"/>
      <c r="AA1364" s="67"/>
      <c r="AB1364" s="67"/>
      <c r="AC1364" s="67"/>
      <c r="AD1364" s="68"/>
      <c r="AE1364" s="68"/>
      <c r="AF1364" s="68"/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8"/>
      <c r="AS1364" s="68"/>
      <c r="AT1364" s="68"/>
    </row>
    <row r="1365" spans="20:46" ht="18.75" customHeight="1">
      <c r="T1365" s="67"/>
      <c r="U1365" s="67"/>
      <c r="V1365" s="67"/>
      <c r="W1365" s="67"/>
      <c r="X1365" s="67"/>
      <c r="Y1365" s="67"/>
      <c r="Z1365" s="67"/>
      <c r="AA1365" s="67"/>
      <c r="AB1365" s="67"/>
      <c r="AC1365" s="67"/>
      <c r="AD1365" s="68"/>
      <c r="AE1365" s="68"/>
      <c r="AF1365" s="68"/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8"/>
      <c r="AS1365" s="68"/>
      <c r="AT1365" s="68"/>
    </row>
    <row r="1366" spans="20:46" ht="18.75" customHeight="1">
      <c r="T1366" s="67"/>
      <c r="U1366" s="67"/>
      <c r="V1366" s="67"/>
      <c r="W1366" s="67"/>
      <c r="X1366" s="67"/>
      <c r="Y1366" s="67"/>
      <c r="Z1366" s="67"/>
      <c r="AA1366" s="67"/>
      <c r="AB1366" s="67"/>
      <c r="AC1366" s="67"/>
      <c r="AD1366" s="68"/>
      <c r="AE1366" s="68"/>
      <c r="AF1366" s="68"/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8"/>
      <c r="AS1366" s="68"/>
      <c r="AT1366" s="68"/>
    </row>
    <row r="1367" spans="20:46" ht="18.75" customHeight="1">
      <c r="T1367" s="67"/>
      <c r="U1367" s="67"/>
      <c r="V1367" s="67"/>
      <c r="W1367" s="67"/>
      <c r="X1367" s="67"/>
      <c r="Y1367" s="67"/>
      <c r="Z1367" s="67"/>
      <c r="AA1367" s="67"/>
      <c r="AB1367" s="67"/>
      <c r="AC1367" s="67"/>
      <c r="AD1367" s="68"/>
      <c r="AE1367" s="68"/>
      <c r="AF1367" s="68"/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8"/>
      <c r="AS1367" s="68"/>
      <c r="AT1367" s="68"/>
    </row>
    <row r="1368" spans="20:46" ht="18.75" customHeight="1">
      <c r="T1368" s="67"/>
      <c r="U1368" s="67"/>
      <c r="V1368" s="67"/>
      <c r="W1368" s="67"/>
      <c r="X1368" s="67"/>
      <c r="Y1368" s="67"/>
      <c r="Z1368" s="67"/>
      <c r="AA1368" s="67"/>
      <c r="AB1368" s="67"/>
      <c r="AC1368" s="67"/>
      <c r="AD1368" s="68"/>
      <c r="AE1368" s="68"/>
      <c r="AF1368" s="68"/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8"/>
      <c r="AS1368" s="68"/>
      <c r="AT1368" s="68"/>
    </row>
    <row r="1369" spans="20:46" ht="18.75" customHeight="1">
      <c r="T1369" s="67"/>
      <c r="U1369" s="67"/>
      <c r="V1369" s="67"/>
      <c r="W1369" s="67"/>
      <c r="X1369" s="67"/>
      <c r="Y1369" s="67"/>
      <c r="Z1369" s="67"/>
      <c r="AA1369" s="67"/>
      <c r="AB1369" s="67"/>
      <c r="AC1369" s="67"/>
      <c r="AD1369" s="68"/>
      <c r="AE1369" s="68"/>
      <c r="AF1369" s="68"/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8"/>
      <c r="AS1369" s="68"/>
      <c r="AT1369" s="68"/>
    </row>
    <row r="1370" spans="20:46" ht="18.75" customHeight="1">
      <c r="T1370" s="67"/>
      <c r="U1370" s="67"/>
      <c r="V1370" s="67"/>
      <c r="W1370" s="67"/>
      <c r="X1370" s="67"/>
      <c r="Y1370" s="67"/>
      <c r="Z1370" s="67"/>
      <c r="AA1370" s="67"/>
      <c r="AB1370" s="67"/>
      <c r="AC1370" s="67"/>
      <c r="AD1370" s="68"/>
      <c r="AE1370" s="68"/>
      <c r="AF1370" s="68"/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8"/>
      <c r="AS1370" s="68"/>
      <c r="AT1370" s="68"/>
    </row>
    <row r="1371" spans="20:46" ht="18.75" customHeight="1">
      <c r="T1371" s="67"/>
      <c r="U1371" s="67"/>
      <c r="V1371" s="67"/>
      <c r="W1371" s="67"/>
      <c r="X1371" s="67"/>
      <c r="Y1371" s="67"/>
      <c r="Z1371" s="67"/>
      <c r="AA1371" s="67"/>
      <c r="AB1371" s="67"/>
      <c r="AC1371" s="67"/>
      <c r="AD1371" s="68"/>
      <c r="AE1371" s="68"/>
      <c r="AF1371" s="68"/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8"/>
      <c r="AS1371" s="68"/>
      <c r="AT1371" s="68"/>
    </row>
    <row r="1372" spans="20:46" ht="18.75" customHeight="1"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8"/>
      <c r="AE1372" s="68"/>
      <c r="AF1372" s="68"/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8"/>
      <c r="AS1372" s="68"/>
      <c r="AT1372" s="68"/>
    </row>
    <row r="1373" spans="20:46" ht="18.75" customHeight="1">
      <c r="T1373" s="67"/>
      <c r="U1373" s="67"/>
      <c r="V1373" s="67"/>
      <c r="W1373" s="67"/>
      <c r="X1373" s="67"/>
      <c r="Y1373" s="67"/>
      <c r="Z1373" s="67"/>
      <c r="AA1373" s="67"/>
      <c r="AB1373" s="67"/>
      <c r="AC1373" s="67"/>
      <c r="AD1373" s="68"/>
      <c r="AE1373" s="68"/>
      <c r="AF1373" s="68"/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8"/>
      <c r="AS1373" s="68"/>
      <c r="AT1373" s="68"/>
    </row>
    <row r="1374" spans="20:46" ht="18.75" customHeight="1">
      <c r="T1374" s="67"/>
      <c r="U1374" s="67"/>
      <c r="V1374" s="67"/>
      <c r="W1374" s="67"/>
      <c r="X1374" s="67"/>
      <c r="Y1374" s="67"/>
      <c r="Z1374" s="67"/>
      <c r="AA1374" s="67"/>
      <c r="AB1374" s="67"/>
      <c r="AC1374" s="67"/>
      <c r="AD1374" s="68"/>
      <c r="AE1374" s="68"/>
      <c r="AF1374" s="68"/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8"/>
      <c r="AS1374" s="68"/>
      <c r="AT1374" s="68"/>
    </row>
    <row r="1375" spans="20:46" ht="18.75" customHeight="1">
      <c r="T1375" s="67"/>
      <c r="U1375" s="67"/>
      <c r="V1375" s="67"/>
      <c r="W1375" s="67"/>
      <c r="X1375" s="67"/>
      <c r="Y1375" s="67"/>
      <c r="Z1375" s="67"/>
      <c r="AA1375" s="67"/>
      <c r="AB1375" s="67"/>
      <c r="AC1375" s="67"/>
      <c r="AD1375" s="68"/>
      <c r="AE1375" s="68"/>
      <c r="AF1375" s="68"/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8"/>
      <c r="AS1375" s="68"/>
      <c r="AT1375" s="68"/>
    </row>
    <row r="1376" spans="20:46" ht="18.75" customHeight="1">
      <c r="T1376" s="67"/>
      <c r="U1376" s="67"/>
      <c r="V1376" s="67"/>
      <c r="W1376" s="67"/>
      <c r="X1376" s="67"/>
      <c r="Y1376" s="67"/>
      <c r="Z1376" s="67"/>
      <c r="AA1376" s="67"/>
      <c r="AB1376" s="67"/>
      <c r="AC1376" s="67"/>
      <c r="AD1376" s="68"/>
      <c r="AE1376" s="68"/>
      <c r="AF1376" s="68"/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8"/>
      <c r="AS1376" s="68"/>
      <c r="AT1376" s="68"/>
    </row>
    <row r="1377" spans="20:46" ht="18.75" customHeight="1">
      <c r="T1377" s="67"/>
      <c r="U1377" s="67"/>
      <c r="V1377" s="67"/>
      <c r="W1377" s="67"/>
      <c r="X1377" s="67"/>
      <c r="Y1377" s="67"/>
      <c r="Z1377" s="67"/>
      <c r="AA1377" s="67"/>
      <c r="AB1377" s="67"/>
      <c r="AC1377" s="67"/>
      <c r="AD1377" s="68"/>
      <c r="AE1377" s="68"/>
      <c r="AF1377" s="68"/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8"/>
      <c r="AS1377" s="68"/>
      <c r="AT1377" s="68"/>
    </row>
    <row r="1378" spans="20:46" ht="18.75" customHeight="1">
      <c r="T1378" s="67"/>
      <c r="U1378" s="67"/>
      <c r="V1378" s="67"/>
      <c r="W1378" s="67"/>
      <c r="X1378" s="67"/>
      <c r="Y1378" s="67"/>
      <c r="Z1378" s="67"/>
      <c r="AA1378" s="67"/>
      <c r="AB1378" s="67"/>
      <c r="AC1378" s="67"/>
      <c r="AD1378" s="68"/>
      <c r="AE1378" s="68"/>
      <c r="AF1378" s="68"/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8"/>
      <c r="AS1378" s="68"/>
      <c r="AT1378" s="68"/>
    </row>
    <row r="1379" spans="20:46" ht="18.75" customHeight="1">
      <c r="T1379" s="67"/>
      <c r="U1379" s="67"/>
      <c r="V1379" s="67"/>
      <c r="W1379" s="67"/>
      <c r="X1379" s="67"/>
      <c r="Y1379" s="67"/>
      <c r="Z1379" s="67"/>
      <c r="AA1379" s="67"/>
      <c r="AB1379" s="67"/>
      <c r="AC1379" s="67"/>
      <c r="AD1379" s="68"/>
      <c r="AE1379" s="68"/>
      <c r="AF1379" s="68"/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8"/>
      <c r="AS1379" s="68"/>
      <c r="AT1379" s="68"/>
    </row>
    <row r="1380" spans="20:46" ht="18.75" customHeight="1">
      <c r="T1380" s="67"/>
      <c r="U1380" s="67"/>
      <c r="V1380" s="67"/>
      <c r="W1380" s="67"/>
      <c r="X1380" s="67"/>
      <c r="Y1380" s="67"/>
      <c r="Z1380" s="67"/>
      <c r="AA1380" s="67"/>
      <c r="AB1380" s="67"/>
      <c r="AC1380" s="67"/>
      <c r="AD1380" s="68"/>
      <c r="AE1380" s="68"/>
      <c r="AF1380" s="68"/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8"/>
      <c r="AS1380" s="68"/>
      <c r="AT1380" s="68"/>
    </row>
    <row r="1381" spans="20:46" ht="18.75" customHeight="1">
      <c r="T1381" s="67"/>
      <c r="U1381" s="67"/>
      <c r="V1381" s="67"/>
      <c r="W1381" s="67"/>
      <c r="X1381" s="67"/>
      <c r="Y1381" s="67"/>
      <c r="Z1381" s="67"/>
      <c r="AA1381" s="67"/>
      <c r="AB1381" s="67"/>
      <c r="AC1381" s="67"/>
      <c r="AD1381" s="68"/>
      <c r="AE1381" s="68"/>
      <c r="AF1381" s="68"/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8"/>
      <c r="AS1381" s="68"/>
      <c r="AT1381" s="68"/>
    </row>
    <row r="1382" spans="20:46" ht="18.75" customHeight="1">
      <c r="T1382" s="67"/>
      <c r="U1382" s="67"/>
      <c r="V1382" s="67"/>
      <c r="W1382" s="67"/>
      <c r="X1382" s="67"/>
      <c r="Y1382" s="67"/>
      <c r="Z1382" s="67"/>
      <c r="AA1382" s="67"/>
      <c r="AB1382" s="67"/>
      <c r="AC1382" s="67"/>
      <c r="AD1382" s="68"/>
      <c r="AE1382" s="68"/>
      <c r="AF1382" s="68"/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8"/>
      <c r="AS1382" s="68"/>
      <c r="AT1382" s="68"/>
    </row>
    <row r="1383" spans="20:46" ht="18.75" customHeight="1">
      <c r="T1383" s="67"/>
      <c r="U1383" s="67"/>
      <c r="V1383" s="67"/>
      <c r="W1383" s="67"/>
      <c r="X1383" s="67"/>
      <c r="Y1383" s="67"/>
      <c r="Z1383" s="67"/>
      <c r="AA1383" s="67"/>
      <c r="AB1383" s="67"/>
      <c r="AC1383" s="67"/>
      <c r="AD1383" s="68"/>
      <c r="AE1383" s="68"/>
      <c r="AF1383" s="68"/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8"/>
      <c r="AS1383" s="68"/>
      <c r="AT1383" s="68"/>
    </row>
    <row r="1384" spans="20:46" ht="18.75" customHeight="1">
      <c r="T1384" s="67"/>
      <c r="U1384" s="67"/>
      <c r="V1384" s="67"/>
      <c r="W1384" s="67"/>
      <c r="X1384" s="67"/>
      <c r="Y1384" s="67"/>
      <c r="Z1384" s="67"/>
      <c r="AA1384" s="67"/>
      <c r="AB1384" s="67"/>
      <c r="AC1384" s="67"/>
      <c r="AD1384" s="68"/>
      <c r="AE1384" s="68"/>
      <c r="AF1384" s="68"/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8"/>
      <c r="AS1384" s="68"/>
      <c r="AT1384" s="68"/>
    </row>
    <row r="1385" spans="20:46" ht="18.75" customHeight="1">
      <c r="T1385" s="67"/>
      <c r="U1385" s="67"/>
      <c r="V1385" s="67"/>
      <c r="W1385" s="67"/>
      <c r="X1385" s="67"/>
      <c r="Y1385" s="67"/>
      <c r="Z1385" s="67"/>
      <c r="AA1385" s="67"/>
      <c r="AB1385" s="67"/>
      <c r="AC1385" s="67"/>
      <c r="AD1385" s="68"/>
      <c r="AE1385" s="68"/>
      <c r="AF1385" s="68"/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8"/>
      <c r="AS1385" s="68"/>
      <c r="AT1385" s="68"/>
    </row>
    <row r="1386" spans="20:46" ht="18.75" customHeight="1">
      <c r="T1386" s="67"/>
      <c r="U1386" s="67"/>
      <c r="V1386" s="67"/>
      <c r="W1386" s="67"/>
      <c r="X1386" s="67"/>
      <c r="Y1386" s="67"/>
      <c r="Z1386" s="67"/>
      <c r="AA1386" s="67"/>
      <c r="AB1386" s="67"/>
      <c r="AC1386" s="67"/>
      <c r="AD1386" s="68"/>
      <c r="AE1386" s="68"/>
      <c r="AF1386" s="68"/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8"/>
      <c r="AS1386" s="68"/>
      <c r="AT1386" s="68"/>
    </row>
    <row r="1387" spans="20:46" ht="18.75" customHeight="1">
      <c r="T1387" s="67"/>
      <c r="U1387" s="67"/>
      <c r="V1387" s="67"/>
      <c r="W1387" s="67"/>
      <c r="X1387" s="67"/>
      <c r="Y1387" s="67"/>
      <c r="Z1387" s="67"/>
      <c r="AA1387" s="67"/>
      <c r="AB1387" s="67"/>
      <c r="AC1387" s="67"/>
      <c r="AD1387" s="68"/>
      <c r="AE1387" s="68"/>
      <c r="AF1387" s="68"/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8"/>
      <c r="AS1387" s="68"/>
      <c r="AT1387" s="68"/>
    </row>
    <row r="1388" spans="20:46" ht="18.75" customHeight="1">
      <c r="T1388" s="67"/>
      <c r="U1388" s="67"/>
      <c r="V1388" s="67"/>
      <c r="W1388" s="67"/>
      <c r="X1388" s="67"/>
      <c r="Y1388" s="67"/>
      <c r="Z1388" s="67"/>
      <c r="AA1388" s="67"/>
      <c r="AB1388" s="67"/>
      <c r="AC1388" s="67"/>
      <c r="AD1388" s="68"/>
      <c r="AE1388" s="68"/>
      <c r="AF1388" s="68"/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8"/>
      <c r="AS1388" s="68"/>
      <c r="AT1388" s="68"/>
    </row>
    <row r="1389" spans="20:46" ht="18.75" customHeight="1">
      <c r="T1389" s="67"/>
      <c r="U1389" s="67"/>
      <c r="V1389" s="67"/>
      <c r="W1389" s="67"/>
      <c r="X1389" s="67"/>
      <c r="Y1389" s="67"/>
      <c r="Z1389" s="67"/>
      <c r="AA1389" s="67"/>
      <c r="AB1389" s="67"/>
      <c r="AC1389" s="67"/>
      <c r="AD1389" s="68"/>
      <c r="AE1389" s="68"/>
      <c r="AF1389" s="68"/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8"/>
      <c r="AS1389" s="68"/>
      <c r="AT1389" s="68"/>
    </row>
    <row r="1390" spans="20:46" ht="18.75" customHeight="1">
      <c r="T1390" s="67"/>
      <c r="U1390" s="67"/>
      <c r="V1390" s="67"/>
      <c r="W1390" s="67"/>
      <c r="X1390" s="67"/>
      <c r="Y1390" s="67"/>
      <c r="Z1390" s="67"/>
      <c r="AA1390" s="67"/>
      <c r="AB1390" s="67"/>
      <c r="AC1390" s="67"/>
      <c r="AD1390" s="68"/>
      <c r="AE1390" s="68"/>
      <c r="AF1390" s="68"/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8"/>
      <c r="AS1390" s="68"/>
      <c r="AT1390" s="68"/>
    </row>
    <row r="1391" spans="20:46" ht="18.75" customHeight="1">
      <c r="T1391" s="67"/>
      <c r="U1391" s="67"/>
      <c r="V1391" s="67"/>
      <c r="W1391" s="67"/>
      <c r="X1391" s="67"/>
      <c r="Y1391" s="67"/>
      <c r="Z1391" s="67"/>
      <c r="AA1391" s="67"/>
      <c r="AB1391" s="67"/>
      <c r="AC1391" s="67"/>
      <c r="AD1391" s="68"/>
      <c r="AE1391" s="68"/>
      <c r="AF1391" s="68"/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8"/>
      <c r="AS1391" s="68"/>
      <c r="AT1391" s="68"/>
    </row>
    <row r="1392" spans="20:46" ht="18.75" customHeight="1">
      <c r="T1392" s="67"/>
      <c r="U1392" s="67"/>
      <c r="V1392" s="67"/>
      <c r="W1392" s="67"/>
      <c r="X1392" s="67"/>
      <c r="Y1392" s="67"/>
      <c r="Z1392" s="67"/>
      <c r="AA1392" s="67"/>
      <c r="AB1392" s="67"/>
      <c r="AC1392" s="67"/>
      <c r="AD1392" s="68"/>
      <c r="AE1392" s="68"/>
      <c r="AF1392" s="68"/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8"/>
      <c r="AS1392" s="68"/>
      <c r="AT1392" s="68"/>
    </row>
    <row r="1393" spans="20:46" ht="18.75" customHeight="1">
      <c r="T1393" s="67"/>
      <c r="U1393" s="67"/>
      <c r="V1393" s="67"/>
      <c r="W1393" s="67"/>
      <c r="X1393" s="67"/>
      <c r="Y1393" s="67"/>
      <c r="Z1393" s="67"/>
      <c r="AA1393" s="67"/>
      <c r="AB1393" s="67"/>
      <c r="AC1393" s="67"/>
      <c r="AD1393" s="68"/>
      <c r="AE1393" s="68"/>
      <c r="AF1393" s="68"/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8"/>
      <c r="AS1393" s="68"/>
      <c r="AT1393" s="68"/>
    </row>
    <row r="1394" spans="20:46" ht="18.75" customHeight="1">
      <c r="T1394" s="67"/>
      <c r="U1394" s="67"/>
      <c r="V1394" s="67"/>
      <c r="W1394" s="67"/>
      <c r="X1394" s="67"/>
      <c r="Y1394" s="67"/>
      <c r="Z1394" s="67"/>
      <c r="AA1394" s="67"/>
      <c r="AB1394" s="67"/>
      <c r="AC1394" s="67"/>
      <c r="AD1394" s="68"/>
      <c r="AE1394" s="68"/>
      <c r="AF1394" s="68"/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8"/>
      <c r="AS1394" s="68"/>
      <c r="AT1394" s="68"/>
    </row>
    <row r="1395" spans="20:46" ht="18.75" customHeight="1">
      <c r="T1395" s="67"/>
      <c r="U1395" s="67"/>
      <c r="V1395" s="67"/>
      <c r="W1395" s="67"/>
      <c r="X1395" s="67"/>
      <c r="Y1395" s="67"/>
      <c r="Z1395" s="67"/>
      <c r="AA1395" s="67"/>
      <c r="AB1395" s="67"/>
      <c r="AC1395" s="67"/>
      <c r="AD1395" s="68"/>
      <c r="AE1395" s="68"/>
      <c r="AF1395" s="68"/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8"/>
      <c r="AS1395" s="68"/>
      <c r="AT1395" s="68"/>
    </row>
    <row r="1396" spans="20:46" ht="18.75" customHeight="1">
      <c r="T1396" s="67"/>
      <c r="U1396" s="67"/>
      <c r="V1396" s="67"/>
      <c r="W1396" s="67"/>
      <c r="X1396" s="67"/>
      <c r="Y1396" s="67"/>
      <c r="Z1396" s="67"/>
      <c r="AA1396" s="67"/>
      <c r="AB1396" s="67"/>
      <c r="AC1396" s="67"/>
      <c r="AD1396" s="68"/>
      <c r="AE1396" s="68"/>
      <c r="AF1396" s="68"/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8"/>
      <c r="AS1396" s="68"/>
      <c r="AT1396" s="68"/>
    </row>
    <row r="1397" spans="20:46" ht="18.75" customHeight="1">
      <c r="T1397" s="67"/>
      <c r="U1397" s="67"/>
      <c r="V1397" s="67"/>
      <c r="W1397" s="67"/>
      <c r="X1397" s="67"/>
      <c r="Y1397" s="67"/>
      <c r="Z1397" s="67"/>
      <c r="AA1397" s="67"/>
      <c r="AB1397" s="67"/>
      <c r="AC1397" s="67"/>
      <c r="AD1397" s="68"/>
      <c r="AE1397" s="68"/>
      <c r="AF1397" s="68"/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8"/>
      <c r="AS1397" s="68"/>
      <c r="AT1397" s="68"/>
    </row>
    <row r="1398" spans="20:46" ht="18.75" customHeight="1">
      <c r="T1398" s="67"/>
      <c r="U1398" s="67"/>
      <c r="V1398" s="67"/>
      <c r="W1398" s="67"/>
      <c r="X1398" s="67"/>
      <c r="Y1398" s="67"/>
      <c r="Z1398" s="67"/>
      <c r="AA1398" s="67"/>
      <c r="AB1398" s="67"/>
      <c r="AC1398" s="67"/>
      <c r="AD1398" s="68"/>
      <c r="AE1398" s="68"/>
      <c r="AF1398" s="68"/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8"/>
      <c r="AS1398" s="68"/>
      <c r="AT1398" s="68"/>
    </row>
    <row r="1399" spans="20:46" ht="18.75" customHeight="1">
      <c r="T1399" s="67"/>
      <c r="U1399" s="67"/>
      <c r="V1399" s="67"/>
      <c r="W1399" s="67"/>
      <c r="X1399" s="67"/>
      <c r="Y1399" s="67"/>
      <c r="Z1399" s="67"/>
      <c r="AA1399" s="67"/>
      <c r="AB1399" s="67"/>
      <c r="AC1399" s="67"/>
      <c r="AD1399" s="68"/>
      <c r="AE1399" s="68"/>
      <c r="AF1399" s="68"/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8"/>
      <c r="AS1399" s="68"/>
      <c r="AT1399" s="68"/>
    </row>
    <row r="1400" spans="20:46" ht="18.75" customHeight="1">
      <c r="T1400" s="67"/>
      <c r="U1400" s="67"/>
      <c r="V1400" s="67"/>
      <c r="W1400" s="67"/>
      <c r="X1400" s="67"/>
      <c r="Y1400" s="67"/>
      <c r="Z1400" s="67"/>
      <c r="AA1400" s="67"/>
      <c r="AB1400" s="67"/>
      <c r="AC1400" s="67"/>
      <c r="AD1400" s="68"/>
      <c r="AE1400" s="68"/>
      <c r="AF1400" s="68"/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8"/>
      <c r="AS1400" s="68"/>
      <c r="AT1400" s="68"/>
    </row>
    <row r="1401" spans="20:46" ht="18.75" customHeight="1">
      <c r="T1401" s="67"/>
      <c r="U1401" s="67"/>
      <c r="V1401" s="67"/>
      <c r="W1401" s="67"/>
      <c r="X1401" s="67"/>
      <c r="Y1401" s="67"/>
      <c r="Z1401" s="67"/>
      <c r="AA1401" s="67"/>
      <c r="AB1401" s="67"/>
      <c r="AC1401" s="67"/>
      <c r="AD1401" s="68"/>
      <c r="AE1401" s="68"/>
      <c r="AF1401" s="68"/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8"/>
      <c r="AS1401" s="68"/>
      <c r="AT1401" s="68"/>
    </row>
    <row r="1402" spans="20:46" ht="18.75" customHeight="1">
      <c r="T1402" s="67"/>
      <c r="U1402" s="67"/>
      <c r="V1402" s="67"/>
      <c r="W1402" s="67"/>
      <c r="X1402" s="67"/>
      <c r="Y1402" s="67"/>
      <c r="Z1402" s="67"/>
      <c r="AA1402" s="67"/>
      <c r="AB1402" s="67"/>
      <c r="AC1402" s="67"/>
      <c r="AD1402" s="68"/>
      <c r="AE1402" s="68"/>
      <c r="AF1402" s="68"/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8"/>
      <c r="AS1402" s="68"/>
      <c r="AT1402" s="68"/>
    </row>
    <row r="1403" spans="20:46" ht="18.75" customHeight="1"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8"/>
      <c r="AE1403" s="68"/>
      <c r="AF1403" s="68"/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8"/>
      <c r="AS1403" s="68"/>
      <c r="AT1403" s="68"/>
    </row>
    <row r="1404" spans="20:46" ht="18.75" customHeight="1">
      <c r="T1404" s="67"/>
      <c r="U1404" s="67"/>
      <c r="V1404" s="67"/>
      <c r="W1404" s="67"/>
      <c r="X1404" s="67"/>
      <c r="Y1404" s="67"/>
      <c r="Z1404" s="67"/>
      <c r="AA1404" s="67"/>
      <c r="AB1404" s="67"/>
      <c r="AC1404" s="67"/>
      <c r="AD1404" s="68"/>
      <c r="AE1404" s="68"/>
      <c r="AF1404" s="68"/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8"/>
      <c r="AS1404" s="68"/>
      <c r="AT1404" s="68"/>
    </row>
    <row r="1405" spans="20:46" ht="18.75" customHeight="1">
      <c r="T1405" s="67"/>
      <c r="U1405" s="67"/>
      <c r="V1405" s="67"/>
      <c r="W1405" s="67"/>
      <c r="X1405" s="67"/>
      <c r="Y1405" s="67"/>
      <c r="Z1405" s="67"/>
      <c r="AA1405" s="67"/>
      <c r="AB1405" s="67"/>
      <c r="AC1405" s="67"/>
      <c r="AD1405" s="68"/>
      <c r="AE1405" s="68"/>
      <c r="AF1405" s="68"/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8"/>
      <c r="AS1405" s="68"/>
      <c r="AT1405" s="68"/>
    </row>
    <row r="1406" spans="20:46" ht="18.75" customHeight="1">
      <c r="T1406" s="67"/>
      <c r="U1406" s="67"/>
      <c r="V1406" s="67"/>
      <c r="W1406" s="67"/>
      <c r="X1406" s="67"/>
      <c r="Y1406" s="67"/>
      <c r="Z1406" s="67"/>
      <c r="AA1406" s="67"/>
      <c r="AB1406" s="67"/>
      <c r="AC1406" s="67"/>
      <c r="AD1406" s="68"/>
      <c r="AE1406" s="68"/>
      <c r="AF1406" s="68"/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8"/>
      <c r="AS1406" s="68"/>
      <c r="AT1406" s="68"/>
    </row>
    <row r="1407" spans="20:46" ht="18.75" customHeight="1">
      <c r="T1407" s="67"/>
      <c r="U1407" s="67"/>
      <c r="V1407" s="67"/>
      <c r="W1407" s="67"/>
      <c r="X1407" s="67"/>
      <c r="Y1407" s="67"/>
      <c r="Z1407" s="67"/>
      <c r="AA1407" s="67"/>
      <c r="AB1407" s="67"/>
      <c r="AC1407" s="67"/>
      <c r="AD1407" s="68"/>
      <c r="AE1407" s="68"/>
      <c r="AF1407" s="68"/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8"/>
      <c r="AS1407" s="68"/>
      <c r="AT1407" s="68"/>
    </row>
    <row r="1408" spans="20:46" ht="18.75" customHeight="1">
      <c r="T1408" s="67"/>
      <c r="U1408" s="67"/>
      <c r="V1408" s="67"/>
      <c r="W1408" s="67"/>
      <c r="X1408" s="67"/>
      <c r="Y1408" s="67"/>
      <c r="Z1408" s="67"/>
      <c r="AA1408" s="67"/>
      <c r="AB1408" s="67"/>
      <c r="AC1408" s="67"/>
      <c r="AD1408" s="68"/>
      <c r="AE1408" s="68"/>
      <c r="AF1408" s="68"/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8"/>
      <c r="AS1408" s="68"/>
      <c r="AT1408" s="68"/>
    </row>
    <row r="1409" spans="20:46" ht="18.75" customHeight="1">
      <c r="T1409" s="67"/>
      <c r="U1409" s="67"/>
      <c r="V1409" s="67"/>
      <c r="W1409" s="67"/>
      <c r="X1409" s="67"/>
      <c r="Y1409" s="67"/>
      <c r="Z1409" s="67"/>
      <c r="AA1409" s="67"/>
      <c r="AB1409" s="67"/>
      <c r="AC1409" s="67"/>
      <c r="AD1409" s="68"/>
      <c r="AE1409" s="68"/>
      <c r="AF1409" s="68"/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8"/>
      <c r="AS1409" s="68"/>
      <c r="AT1409" s="68"/>
    </row>
    <row r="1410" spans="20:46" ht="18.75" customHeight="1">
      <c r="T1410" s="67"/>
      <c r="U1410" s="67"/>
      <c r="V1410" s="67"/>
      <c r="W1410" s="67"/>
      <c r="X1410" s="67"/>
      <c r="Y1410" s="67"/>
      <c r="Z1410" s="67"/>
      <c r="AA1410" s="67"/>
      <c r="AB1410" s="67"/>
      <c r="AC1410" s="67"/>
      <c r="AD1410" s="68"/>
      <c r="AE1410" s="68"/>
      <c r="AF1410" s="68"/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8"/>
      <c r="AS1410" s="68"/>
      <c r="AT1410" s="68"/>
    </row>
    <row r="1411" spans="20:46" ht="18.75" customHeight="1">
      <c r="T1411" s="67"/>
      <c r="U1411" s="67"/>
      <c r="V1411" s="67"/>
      <c r="W1411" s="67"/>
      <c r="X1411" s="67"/>
      <c r="Y1411" s="67"/>
      <c r="Z1411" s="67"/>
      <c r="AA1411" s="67"/>
      <c r="AB1411" s="67"/>
      <c r="AC1411" s="67"/>
      <c r="AD1411" s="68"/>
      <c r="AE1411" s="68"/>
      <c r="AF1411" s="68"/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8"/>
      <c r="AS1411" s="68"/>
      <c r="AT1411" s="68"/>
    </row>
    <row r="1412" spans="20:46" ht="18.75" customHeight="1">
      <c r="T1412" s="67"/>
      <c r="U1412" s="67"/>
      <c r="V1412" s="67"/>
      <c r="W1412" s="67"/>
      <c r="X1412" s="67"/>
      <c r="Y1412" s="67"/>
      <c r="Z1412" s="67"/>
      <c r="AA1412" s="67"/>
      <c r="AB1412" s="67"/>
      <c r="AC1412" s="67"/>
      <c r="AD1412" s="68"/>
      <c r="AE1412" s="68"/>
      <c r="AF1412" s="68"/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8"/>
      <c r="AS1412" s="68"/>
      <c r="AT1412" s="68"/>
    </row>
    <row r="1413" spans="20:46" ht="18.75" customHeight="1">
      <c r="T1413" s="67"/>
      <c r="U1413" s="67"/>
      <c r="V1413" s="67"/>
      <c r="W1413" s="67"/>
      <c r="X1413" s="67"/>
      <c r="Y1413" s="67"/>
      <c r="Z1413" s="67"/>
      <c r="AA1413" s="67"/>
      <c r="AB1413" s="67"/>
      <c r="AC1413" s="67"/>
      <c r="AD1413" s="68"/>
      <c r="AE1413" s="68"/>
      <c r="AF1413" s="68"/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8"/>
      <c r="AS1413" s="68"/>
      <c r="AT1413" s="68"/>
    </row>
    <row r="1414" spans="20:46" ht="18.75" customHeight="1">
      <c r="T1414" s="67"/>
      <c r="U1414" s="67"/>
      <c r="V1414" s="67"/>
      <c r="W1414" s="67"/>
      <c r="X1414" s="67"/>
      <c r="Y1414" s="67"/>
      <c r="Z1414" s="67"/>
      <c r="AA1414" s="67"/>
      <c r="AB1414" s="67"/>
      <c r="AC1414" s="67"/>
      <c r="AD1414" s="68"/>
      <c r="AE1414" s="68"/>
      <c r="AF1414" s="68"/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8"/>
      <c r="AS1414" s="68"/>
      <c r="AT1414" s="68"/>
    </row>
    <row r="1415" spans="20:46" ht="18.75" customHeight="1">
      <c r="T1415" s="67"/>
      <c r="U1415" s="67"/>
      <c r="V1415" s="67"/>
      <c r="W1415" s="67"/>
      <c r="X1415" s="67"/>
      <c r="Y1415" s="67"/>
      <c r="Z1415" s="67"/>
      <c r="AA1415" s="67"/>
      <c r="AB1415" s="67"/>
      <c r="AC1415" s="67"/>
      <c r="AD1415" s="68"/>
      <c r="AE1415" s="68"/>
      <c r="AF1415" s="68"/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8"/>
      <c r="AS1415" s="68"/>
      <c r="AT1415" s="68"/>
    </row>
    <row r="1416" spans="20:46" ht="18.75" customHeight="1">
      <c r="T1416" s="67"/>
      <c r="U1416" s="67"/>
      <c r="V1416" s="67"/>
      <c r="W1416" s="67"/>
      <c r="X1416" s="67"/>
      <c r="Y1416" s="67"/>
      <c r="Z1416" s="67"/>
      <c r="AA1416" s="67"/>
      <c r="AB1416" s="67"/>
      <c r="AC1416" s="67"/>
      <c r="AD1416" s="68"/>
      <c r="AE1416" s="68"/>
      <c r="AF1416" s="68"/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8"/>
      <c r="AS1416" s="68"/>
      <c r="AT1416" s="68"/>
    </row>
    <row r="1417" spans="20:46" ht="18.75" customHeight="1">
      <c r="T1417" s="67"/>
      <c r="U1417" s="67"/>
      <c r="V1417" s="67"/>
      <c r="W1417" s="67"/>
      <c r="X1417" s="67"/>
      <c r="Y1417" s="67"/>
      <c r="Z1417" s="67"/>
      <c r="AA1417" s="67"/>
      <c r="AB1417" s="67"/>
      <c r="AC1417" s="67"/>
      <c r="AD1417" s="68"/>
      <c r="AE1417" s="68"/>
      <c r="AF1417" s="68"/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8"/>
      <c r="AS1417" s="68"/>
      <c r="AT1417" s="68"/>
    </row>
    <row r="1418" spans="20:46" ht="18.75" customHeight="1">
      <c r="T1418" s="67"/>
      <c r="U1418" s="67"/>
      <c r="V1418" s="67"/>
      <c r="W1418" s="67"/>
      <c r="X1418" s="67"/>
      <c r="Y1418" s="67"/>
      <c r="Z1418" s="67"/>
      <c r="AA1418" s="67"/>
      <c r="AB1418" s="67"/>
      <c r="AC1418" s="67"/>
      <c r="AD1418" s="68"/>
      <c r="AE1418" s="68"/>
      <c r="AF1418" s="68"/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8"/>
      <c r="AS1418" s="68"/>
      <c r="AT1418" s="68"/>
    </row>
    <row r="1419" spans="20:46" ht="18.75" customHeight="1">
      <c r="T1419" s="67"/>
      <c r="U1419" s="67"/>
      <c r="V1419" s="67"/>
      <c r="W1419" s="67"/>
      <c r="X1419" s="67"/>
      <c r="Y1419" s="67"/>
      <c r="Z1419" s="67"/>
      <c r="AA1419" s="67"/>
      <c r="AB1419" s="67"/>
      <c r="AC1419" s="67"/>
      <c r="AD1419" s="68"/>
      <c r="AE1419" s="68"/>
      <c r="AF1419" s="68"/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8"/>
      <c r="AS1419" s="68"/>
      <c r="AT1419" s="68"/>
    </row>
    <row r="1420" spans="20:46" ht="18.75" customHeight="1">
      <c r="T1420" s="67"/>
      <c r="U1420" s="67"/>
      <c r="V1420" s="67"/>
      <c r="W1420" s="67"/>
      <c r="X1420" s="67"/>
      <c r="Y1420" s="67"/>
      <c r="Z1420" s="67"/>
      <c r="AA1420" s="67"/>
      <c r="AB1420" s="67"/>
      <c r="AC1420" s="67"/>
      <c r="AD1420" s="68"/>
      <c r="AE1420" s="68"/>
      <c r="AF1420" s="68"/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8"/>
      <c r="AS1420" s="68"/>
      <c r="AT1420" s="68"/>
    </row>
    <row r="1421" spans="20:46" ht="18.75" customHeight="1">
      <c r="T1421" s="67"/>
      <c r="U1421" s="67"/>
      <c r="V1421" s="67"/>
      <c r="W1421" s="67"/>
      <c r="X1421" s="67"/>
      <c r="Y1421" s="67"/>
      <c r="Z1421" s="67"/>
      <c r="AA1421" s="67"/>
      <c r="AB1421" s="67"/>
      <c r="AC1421" s="67"/>
      <c r="AD1421" s="68"/>
      <c r="AE1421" s="68"/>
      <c r="AF1421" s="68"/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8"/>
      <c r="AS1421" s="68"/>
      <c r="AT1421" s="68"/>
    </row>
    <row r="1422" spans="20:46" ht="18.75" customHeight="1">
      <c r="T1422" s="67"/>
      <c r="U1422" s="67"/>
      <c r="V1422" s="67"/>
      <c r="W1422" s="67"/>
      <c r="X1422" s="67"/>
      <c r="Y1422" s="67"/>
      <c r="Z1422" s="67"/>
      <c r="AA1422" s="67"/>
      <c r="AB1422" s="67"/>
      <c r="AC1422" s="67"/>
      <c r="AD1422" s="68"/>
      <c r="AE1422" s="68"/>
      <c r="AF1422" s="68"/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8"/>
      <c r="AS1422" s="68"/>
      <c r="AT1422" s="68"/>
    </row>
    <row r="1423" spans="20:46" ht="18.75" customHeight="1">
      <c r="T1423" s="67"/>
      <c r="U1423" s="67"/>
      <c r="V1423" s="67"/>
      <c r="W1423" s="67"/>
      <c r="X1423" s="67"/>
      <c r="Y1423" s="67"/>
      <c r="Z1423" s="67"/>
      <c r="AA1423" s="67"/>
      <c r="AB1423" s="67"/>
      <c r="AC1423" s="67"/>
      <c r="AD1423" s="68"/>
      <c r="AE1423" s="68"/>
      <c r="AF1423" s="68"/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8"/>
      <c r="AS1423" s="68"/>
      <c r="AT1423" s="68"/>
    </row>
    <row r="1424" spans="20:46" ht="18.75" customHeight="1">
      <c r="T1424" s="67"/>
      <c r="U1424" s="67"/>
      <c r="V1424" s="67"/>
      <c r="W1424" s="67"/>
      <c r="X1424" s="67"/>
      <c r="Y1424" s="67"/>
      <c r="Z1424" s="67"/>
      <c r="AA1424" s="67"/>
      <c r="AB1424" s="67"/>
      <c r="AC1424" s="67"/>
      <c r="AD1424" s="68"/>
      <c r="AE1424" s="68"/>
      <c r="AF1424" s="68"/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8"/>
      <c r="AS1424" s="68"/>
      <c r="AT1424" s="68"/>
    </row>
    <row r="1425" spans="20:46" ht="18.75" customHeight="1">
      <c r="T1425" s="67"/>
      <c r="U1425" s="67"/>
      <c r="V1425" s="67"/>
      <c r="W1425" s="67"/>
      <c r="X1425" s="67"/>
      <c r="Y1425" s="67"/>
      <c r="Z1425" s="67"/>
      <c r="AA1425" s="67"/>
      <c r="AB1425" s="67"/>
      <c r="AC1425" s="67"/>
      <c r="AD1425" s="68"/>
      <c r="AE1425" s="68"/>
      <c r="AF1425" s="68"/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8"/>
      <c r="AS1425" s="68"/>
      <c r="AT1425" s="68"/>
    </row>
    <row r="1426" spans="20:46" ht="18.75" customHeight="1">
      <c r="T1426" s="67"/>
      <c r="U1426" s="67"/>
      <c r="V1426" s="67"/>
      <c r="W1426" s="67"/>
      <c r="X1426" s="67"/>
      <c r="Y1426" s="67"/>
      <c r="Z1426" s="67"/>
      <c r="AA1426" s="67"/>
      <c r="AB1426" s="67"/>
      <c r="AC1426" s="67"/>
      <c r="AD1426" s="68"/>
      <c r="AE1426" s="68"/>
      <c r="AF1426" s="68"/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8"/>
      <c r="AS1426" s="68"/>
      <c r="AT1426" s="68"/>
    </row>
    <row r="1427" spans="20:46" ht="18.75" customHeight="1">
      <c r="T1427" s="67"/>
      <c r="U1427" s="67"/>
      <c r="V1427" s="67"/>
      <c r="W1427" s="67"/>
      <c r="X1427" s="67"/>
      <c r="Y1427" s="67"/>
      <c r="Z1427" s="67"/>
      <c r="AA1427" s="67"/>
      <c r="AB1427" s="67"/>
      <c r="AC1427" s="67"/>
      <c r="AD1427" s="68"/>
      <c r="AE1427" s="68"/>
      <c r="AF1427" s="68"/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8"/>
      <c r="AS1427" s="68"/>
      <c r="AT1427" s="68"/>
    </row>
    <row r="1428" spans="20:46" ht="18.75" customHeight="1">
      <c r="T1428" s="67"/>
      <c r="U1428" s="67"/>
      <c r="V1428" s="67"/>
      <c r="W1428" s="67"/>
      <c r="X1428" s="67"/>
      <c r="Y1428" s="67"/>
      <c r="Z1428" s="67"/>
      <c r="AA1428" s="67"/>
      <c r="AB1428" s="67"/>
      <c r="AC1428" s="67"/>
      <c r="AD1428" s="68"/>
      <c r="AE1428" s="68"/>
      <c r="AF1428" s="68"/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8"/>
      <c r="AS1428" s="68"/>
      <c r="AT1428" s="68"/>
    </row>
    <row r="1429" spans="20:46" ht="18.75" customHeight="1">
      <c r="T1429" s="67"/>
      <c r="U1429" s="67"/>
      <c r="V1429" s="67"/>
      <c r="W1429" s="67"/>
      <c r="X1429" s="67"/>
      <c r="Y1429" s="67"/>
      <c r="Z1429" s="67"/>
      <c r="AA1429" s="67"/>
      <c r="AB1429" s="67"/>
      <c r="AC1429" s="67"/>
      <c r="AD1429" s="68"/>
      <c r="AE1429" s="68"/>
      <c r="AF1429" s="68"/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8"/>
      <c r="AS1429" s="68"/>
      <c r="AT1429" s="68"/>
    </row>
    <row r="1430" spans="20:46" ht="18.75" customHeight="1">
      <c r="T1430" s="67"/>
      <c r="U1430" s="67"/>
      <c r="V1430" s="67"/>
      <c r="W1430" s="67"/>
      <c r="X1430" s="67"/>
      <c r="Y1430" s="67"/>
      <c r="Z1430" s="67"/>
      <c r="AA1430" s="67"/>
      <c r="AB1430" s="67"/>
      <c r="AC1430" s="67"/>
      <c r="AD1430" s="68"/>
      <c r="AE1430" s="68"/>
      <c r="AF1430" s="68"/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8"/>
      <c r="AS1430" s="68"/>
      <c r="AT1430" s="68"/>
    </row>
    <row r="1431" spans="20:46" ht="18.75" customHeight="1">
      <c r="T1431" s="67"/>
      <c r="U1431" s="67"/>
      <c r="V1431" s="67"/>
      <c r="W1431" s="67"/>
      <c r="X1431" s="67"/>
      <c r="Y1431" s="67"/>
      <c r="Z1431" s="67"/>
      <c r="AA1431" s="67"/>
      <c r="AB1431" s="67"/>
      <c r="AC1431" s="67"/>
      <c r="AD1431" s="68"/>
      <c r="AE1431" s="68"/>
      <c r="AF1431" s="68"/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8"/>
      <c r="AS1431" s="68"/>
      <c r="AT1431" s="68"/>
    </row>
    <row r="1432" spans="20:46" ht="18.75" customHeight="1">
      <c r="T1432" s="67"/>
      <c r="U1432" s="67"/>
      <c r="V1432" s="67"/>
      <c r="W1432" s="67"/>
      <c r="X1432" s="67"/>
      <c r="Y1432" s="67"/>
      <c r="Z1432" s="67"/>
      <c r="AA1432" s="67"/>
      <c r="AB1432" s="67"/>
      <c r="AC1432" s="67"/>
      <c r="AD1432" s="68"/>
      <c r="AE1432" s="68"/>
      <c r="AF1432" s="68"/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8"/>
      <c r="AS1432" s="68"/>
      <c r="AT1432" s="68"/>
    </row>
    <row r="1433" spans="20:46" ht="18.75" customHeight="1"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8"/>
      <c r="AE1433" s="68"/>
      <c r="AF1433" s="68"/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8"/>
      <c r="AS1433" s="68"/>
      <c r="AT1433" s="68"/>
    </row>
    <row r="1434" spans="20:46" ht="18.75" customHeight="1">
      <c r="T1434" s="67"/>
      <c r="U1434" s="67"/>
      <c r="V1434" s="67"/>
      <c r="W1434" s="67"/>
      <c r="X1434" s="67"/>
      <c r="Y1434" s="67"/>
      <c r="Z1434" s="67"/>
      <c r="AA1434" s="67"/>
      <c r="AB1434" s="67"/>
      <c r="AC1434" s="67"/>
      <c r="AD1434" s="68"/>
      <c r="AE1434" s="68"/>
      <c r="AF1434" s="68"/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8"/>
      <c r="AS1434" s="68"/>
      <c r="AT1434" s="68"/>
    </row>
    <row r="1435" spans="20:46" ht="18.75" customHeight="1">
      <c r="T1435" s="67"/>
      <c r="U1435" s="67"/>
      <c r="V1435" s="67"/>
      <c r="W1435" s="67"/>
      <c r="X1435" s="67"/>
      <c r="Y1435" s="67"/>
      <c r="Z1435" s="67"/>
      <c r="AA1435" s="67"/>
      <c r="AB1435" s="67"/>
      <c r="AC1435" s="67"/>
      <c r="AD1435" s="68"/>
      <c r="AE1435" s="68"/>
      <c r="AF1435" s="68"/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8"/>
      <c r="AS1435" s="68"/>
      <c r="AT1435" s="68"/>
    </row>
    <row r="1436" spans="20:46" ht="18.75" customHeight="1">
      <c r="T1436" s="67"/>
      <c r="U1436" s="67"/>
      <c r="V1436" s="67"/>
      <c r="W1436" s="67"/>
      <c r="X1436" s="67"/>
      <c r="Y1436" s="67"/>
      <c r="Z1436" s="67"/>
      <c r="AA1436" s="67"/>
      <c r="AB1436" s="67"/>
      <c r="AC1436" s="67"/>
      <c r="AD1436" s="68"/>
      <c r="AE1436" s="68"/>
      <c r="AF1436" s="68"/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8"/>
      <c r="AS1436" s="68"/>
      <c r="AT1436" s="68"/>
    </row>
    <row r="1437" spans="20:46" ht="18.75" customHeight="1">
      <c r="T1437" s="67"/>
      <c r="U1437" s="67"/>
      <c r="V1437" s="67"/>
      <c r="W1437" s="67"/>
      <c r="X1437" s="67"/>
      <c r="Y1437" s="67"/>
      <c r="Z1437" s="67"/>
      <c r="AA1437" s="67"/>
      <c r="AB1437" s="67"/>
      <c r="AC1437" s="67"/>
      <c r="AD1437" s="68"/>
      <c r="AE1437" s="68"/>
      <c r="AF1437" s="68"/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8"/>
      <c r="AS1437" s="68"/>
      <c r="AT1437" s="68"/>
    </row>
    <row r="1438" spans="20:46" ht="18.75" customHeight="1">
      <c r="T1438" s="67"/>
      <c r="U1438" s="67"/>
      <c r="V1438" s="67"/>
      <c r="W1438" s="67"/>
      <c r="X1438" s="67"/>
      <c r="Y1438" s="67"/>
      <c r="Z1438" s="67"/>
      <c r="AA1438" s="67"/>
      <c r="AB1438" s="67"/>
      <c r="AC1438" s="67"/>
      <c r="AD1438" s="68"/>
      <c r="AE1438" s="68"/>
      <c r="AF1438" s="68"/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8"/>
      <c r="AS1438" s="68"/>
      <c r="AT1438" s="68"/>
    </row>
    <row r="1439" spans="20:46" ht="18.75" customHeight="1">
      <c r="T1439" s="67"/>
      <c r="U1439" s="67"/>
      <c r="V1439" s="67"/>
      <c r="W1439" s="67"/>
      <c r="X1439" s="67"/>
      <c r="Y1439" s="67"/>
      <c r="Z1439" s="67"/>
      <c r="AA1439" s="67"/>
      <c r="AB1439" s="67"/>
      <c r="AC1439" s="67"/>
      <c r="AD1439" s="68"/>
      <c r="AE1439" s="68"/>
      <c r="AF1439" s="68"/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8"/>
      <c r="AS1439" s="68"/>
      <c r="AT1439" s="68"/>
    </row>
    <row r="1440" spans="20:46" ht="18.75" customHeight="1">
      <c r="T1440" s="67"/>
      <c r="U1440" s="67"/>
      <c r="V1440" s="67"/>
      <c r="W1440" s="67"/>
      <c r="X1440" s="67"/>
      <c r="Y1440" s="67"/>
      <c r="Z1440" s="67"/>
      <c r="AA1440" s="67"/>
      <c r="AB1440" s="67"/>
      <c r="AC1440" s="67"/>
      <c r="AD1440" s="68"/>
      <c r="AE1440" s="68"/>
      <c r="AF1440" s="68"/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8"/>
      <c r="AS1440" s="68"/>
      <c r="AT1440" s="68"/>
    </row>
    <row r="1441" spans="20:46" ht="18.75" customHeight="1">
      <c r="T1441" s="67"/>
      <c r="U1441" s="67"/>
      <c r="V1441" s="67"/>
      <c r="W1441" s="67"/>
      <c r="X1441" s="67"/>
      <c r="Y1441" s="67"/>
      <c r="Z1441" s="67"/>
      <c r="AA1441" s="67"/>
      <c r="AB1441" s="67"/>
      <c r="AC1441" s="67"/>
      <c r="AD1441" s="68"/>
      <c r="AE1441" s="68"/>
      <c r="AF1441" s="68"/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8"/>
      <c r="AS1441" s="68"/>
      <c r="AT1441" s="68"/>
    </row>
    <row r="1442" spans="20:46" ht="18.75" customHeight="1">
      <c r="T1442" s="67"/>
      <c r="U1442" s="67"/>
      <c r="V1442" s="67"/>
      <c r="W1442" s="67"/>
      <c r="X1442" s="67"/>
      <c r="Y1442" s="67"/>
      <c r="Z1442" s="67"/>
      <c r="AA1442" s="67"/>
      <c r="AB1442" s="67"/>
      <c r="AC1442" s="67"/>
      <c r="AD1442" s="68"/>
      <c r="AE1442" s="68"/>
      <c r="AF1442" s="68"/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8"/>
      <c r="AS1442" s="68"/>
      <c r="AT1442" s="68"/>
    </row>
    <row r="1443" spans="20:46" ht="18.75" customHeight="1">
      <c r="T1443" s="67"/>
      <c r="U1443" s="67"/>
      <c r="V1443" s="67"/>
      <c r="W1443" s="67"/>
      <c r="X1443" s="67"/>
      <c r="Y1443" s="67"/>
      <c r="Z1443" s="67"/>
      <c r="AA1443" s="67"/>
      <c r="AB1443" s="67"/>
      <c r="AC1443" s="67"/>
      <c r="AD1443" s="68"/>
      <c r="AE1443" s="68"/>
      <c r="AF1443" s="68"/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8"/>
      <c r="AS1443" s="68"/>
      <c r="AT1443" s="68"/>
    </row>
    <row r="1444" spans="20:46" ht="18.75" customHeight="1">
      <c r="T1444" s="67"/>
      <c r="U1444" s="67"/>
      <c r="V1444" s="67"/>
      <c r="W1444" s="67"/>
      <c r="X1444" s="67"/>
      <c r="Y1444" s="67"/>
      <c r="Z1444" s="67"/>
      <c r="AA1444" s="67"/>
      <c r="AB1444" s="67"/>
      <c r="AC1444" s="67"/>
      <c r="AD1444" s="68"/>
      <c r="AE1444" s="68"/>
      <c r="AF1444" s="68"/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8"/>
      <c r="AS1444" s="68"/>
      <c r="AT1444" s="68"/>
    </row>
    <row r="1445" spans="20:46" ht="18.75" customHeight="1">
      <c r="T1445" s="67"/>
      <c r="U1445" s="67"/>
      <c r="V1445" s="67"/>
      <c r="W1445" s="67"/>
      <c r="X1445" s="67"/>
      <c r="Y1445" s="67"/>
      <c r="Z1445" s="67"/>
      <c r="AA1445" s="67"/>
      <c r="AB1445" s="67"/>
      <c r="AC1445" s="67"/>
      <c r="AD1445" s="68"/>
      <c r="AE1445" s="68"/>
      <c r="AF1445" s="68"/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8"/>
      <c r="AS1445" s="68"/>
      <c r="AT1445" s="68"/>
    </row>
    <row r="1446" spans="20:46" ht="18.75" customHeight="1">
      <c r="T1446" s="67"/>
      <c r="U1446" s="67"/>
      <c r="V1446" s="67"/>
      <c r="W1446" s="67"/>
      <c r="X1446" s="67"/>
      <c r="Y1446" s="67"/>
      <c r="Z1446" s="67"/>
      <c r="AA1446" s="67"/>
      <c r="AB1446" s="67"/>
      <c r="AC1446" s="67"/>
      <c r="AD1446" s="68"/>
      <c r="AE1446" s="68"/>
      <c r="AF1446" s="68"/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8"/>
      <c r="AS1446" s="68"/>
      <c r="AT1446" s="68"/>
    </row>
    <row r="1447" spans="20:46" ht="18.75" customHeight="1">
      <c r="T1447" s="67"/>
      <c r="U1447" s="67"/>
      <c r="V1447" s="67"/>
      <c r="W1447" s="67"/>
      <c r="X1447" s="67"/>
      <c r="Y1447" s="67"/>
      <c r="Z1447" s="67"/>
      <c r="AA1447" s="67"/>
      <c r="AB1447" s="67"/>
      <c r="AC1447" s="67"/>
      <c r="AD1447" s="68"/>
      <c r="AE1447" s="68"/>
      <c r="AF1447" s="68"/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8"/>
      <c r="AS1447" s="68"/>
      <c r="AT1447" s="68"/>
    </row>
    <row r="1448" spans="20:46" ht="18.75" customHeight="1">
      <c r="T1448" s="67"/>
      <c r="U1448" s="67"/>
      <c r="V1448" s="67"/>
      <c r="W1448" s="67"/>
      <c r="X1448" s="67"/>
      <c r="Y1448" s="67"/>
      <c r="Z1448" s="67"/>
      <c r="AA1448" s="67"/>
      <c r="AB1448" s="67"/>
      <c r="AC1448" s="67"/>
      <c r="AD1448" s="68"/>
      <c r="AE1448" s="68"/>
      <c r="AF1448" s="68"/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8"/>
      <c r="AS1448" s="68"/>
      <c r="AT1448" s="68"/>
    </row>
    <row r="1449" spans="20:46" ht="18.75" customHeight="1">
      <c r="T1449" s="67"/>
      <c r="U1449" s="67"/>
      <c r="V1449" s="67"/>
      <c r="W1449" s="67"/>
      <c r="X1449" s="67"/>
      <c r="Y1449" s="67"/>
      <c r="Z1449" s="67"/>
      <c r="AA1449" s="67"/>
      <c r="AB1449" s="67"/>
      <c r="AC1449" s="67"/>
      <c r="AD1449" s="68"/>
      <c r="AE1449" s="68"/>
      <c r="AF1449" s="68"/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8"/>
      <c r="AS1449" s="68"/>
      <c r="AT1449" s="68"/>
    </row>
    <row r="1450" spans="20:46" ht="18.75" customHeight="1">
      <c r="T1450" s="67"/>
      <c r="U1450" s="67"/>
      <c r="V1450" s="67"/>
      <c r="W1450" s="67"/>
      <c r="X1450" s="67"/>
      <c r="Y1450" s="67"/>
      <c r="Z1450" s="67"/>
      <c r="AA1450" s="67"/>
      <c r="AB1450" s="67"/>
      <c r="AC1450" s="67"/>
      <c r="AD1450" s="68"/>
      <c r="AE1450" s="68"/>
      <c r="AF1450" s="68"/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8"/>
      <c r="AS1450" s="68"/>
      <c r="AT1450" s="68"/>
    </row>
    <row r="1451" spans="20:46" ht="18.75" customHeight="1">
      <c r="T1451" s="67"/>
      <c r="U1451" s="67"/>
      <c r="V1451" s="67"/>
      <c r="W1451" s="67"/>
      <c r="X1451" s="67"/>
      <c r="Y1451" s="67"/>
      <c r="Z1451" s="67"/>
      <c r="AA1451" s="67"/>
      <c r="AB1451" s="67"/>
      <c r="AC1451" s="67"/>
      <c r="AD1451" s="68"/>
      <c r="AE1451" s="68"/>
      <c r="AF1451" s="68"/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8"/>
      <c r="AS1451" s="68"/>
      <c r="AT1451" s="68"/>
    </row>
    <row r="1452" spans="20:46" ht="18.75" customHeight="1">
      <c r="T1452" s="67"/>
      <c r="U1452" s="67"/>
      <c r="V1452" s="67"/>
      <c r="W1452" s="67"/>
      <c r="X1452" s="67"/>
      <c r="Y1452" s="67"/>
      <c r="Z1452" s="67"/>
      <c r="AA1452" s="67"/>
      <c r="AB1452" s="67"/>
      <c r="AC1452" s="67"/>
      <c r="AD1452" s="68"/>
      <c r="AE1452" s="68"/>
      <c r="AF1452" s="68"/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8"/>
      <c r="AS1452" s="68"/>
      <c r="AT1452" s="68"/>
    </row>
    <row r="1453" spans="20:46" ht="18.75" customHeight="1">
      <c r="T1453" s="67"/>
      <c r="U1453" s="67"/>
      <c r="V1453" s="67"/>
      <c r="W1453" s="67"/>
      <c r="X1453" s="67"/>
      <c r="Y1453" s="67"/>
      <c r="Z1453" s="67"/>
      <c r="AA1453" s="67"/>
      <c r="AB1453" s="67"/>
      <c r="AC1453" s="67"/>
      <c r="AD1453" s="68"/>
      <c r="AE1453" s="68"/>
      <c r="AF1453" s="68"/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8"/>
      <c r="AS1453" s="68"/>
      <c r="AT1453" s="68"/>
    </row>
    <row r="1454" spans="20:46" ht="18.75" customHeight="1">
      <c r="T1454" s="67"/>
      <c r="U1454" s="67"/>
      <c r="V1454" s="67"/>
      <c r="W1454" s="67"/>
      <c r="X1454" s="67"/>
      <c r="Y1454" s="67"/>
      <c r="Z1454" s="67"/>
      <c r="AA1454" s="67"/>
      <c r="AB1454" s="67"/>
      <c r="AC1454" s="67"/>
      <c r="AD1454" s="68"/>
      <c r="AE1454" s="68"/>
      <c r="AF1454" s="68"/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8"/>
      <c r="AS1454" s="68"/>
      <c r="AT1454" s="68"/>
    </row>
    <row r="1455" spans="20:46" ht="18.75" customHeight="1">
      <c r="T1455" s="67"/>
      <c r="U1455" s="67"/>
      <c r="V1455" s="67"/>
      <c r="W1455" s="67"/>
      <c r="X1455" s="67"/>
      <c r="Y1455" s="67"/>
      <c r="Z1455" s="67"/>
      <c r="AA1455" s="67"/>
      <c r="AB1455" s="67"/>
      <c r="AC1455" s="67"/>
      <c r="AD1455" s="68"/>
      <c r="AE1455" s="68"/>
      <c r="AF1455" s="68"/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8"/>
      <c r="AS1455" s="68"/>
      <c r="AT1455" s="68"/>
    </row>
    <row r="1456" spans="20:46" ht="18.75" customHeight="1">
      <c r="T1456" s="67"/>
      <c r="U1456" s="67"/>
      <c r="V1456" s="67"/>
      <c r="W1456" s="67"/>
      <c r="X1456" s="67"/>
      <c r="Y1456" s="67"/>
      <c r="Z1456" s="67"/>
      <c r="AA1456" s="67"/>
      <c r="AB1456" s="67"/>
      <c r="AC1456" s="67"/>
      <c r="AD1456" s="68"/>
      <c r="AE1456" s="68"/>
      <c r="AF1456" s="68"/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8"/>
      <c r="AS1456" s="68"/>
      <c r="AT1456" s="68"/>
    </row>
    <row r="1457" spans="20:46" ht="18.75" customHeight="1">
      <c r="T1457" s="67"/>
      <c r="U1457" s="67"/>
      <c r="V1457" s="67"/>
      <c r="W1457" s="67"/>
      <c r="X1457" s="67"/>
      <c r="Y1457" s="67"/>
      <c r="Z1457" s="67"/>
      <c r="AA1457" s="67"/>
      <c r="AB1457" s="67"/>
      <c r="AC1457" s="67"/>
      <c r="AD1457" s="68"/>
      <c r="AE1457" s="68"/>
      <c r="AF1457" s="68"/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8"/>
      <c r="AS1457" s="68"/>
      <c r="AT1457" s="68"/>
    </row>
    <row r="1458" spans="20:46" ht="18.75" customHeight="1">
      <c r="T1458" s="67"/>
      <c r="U1458" s="67"/>
      <c r="V1458" s="67"/>
      <c r="W1458" s="67"/>
      <c r="X1458" s="67"/>
      <c r="Y1458" s="67"/>
      <c r="Z1458" s="67"/>
      <c r="AA1458" s="67"/>
      <c r="AB1458" s="67"/>
      <c r="AC1458" s="67"/>
      <c r="AD1458" s="68"/>
      <c r="AE1458" s="68"/>
      <c r="AF1458" s="68"/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8"/>
      <c r="AS1458" s="68"/>
      <c r="AT1458" s="68"/>
    </row>
    <row r="1459" spans="20:46" ht="18.75" customHeight="1">
      <c r="T1459" s="67"/>
      <c r="U1459" s="67"/>
      <c r="V1459" s="67"/>
      <c r="W1459" s="67"/>
      <c r="X1459" s="67"/>
      <c r="Y1459" s="67"/>
      <c r="Z1459" s="67"/>
      <c r="AA1459" s="67"/>
      <c r="AB1459" s="67"/>
      <c r="AC1459" s="67"/>
      <c r="AD1459" s="68"/>
      <c r="AE1459" s="68"/>
      <c r="AF1459" s="68"/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8"/>
      <c r="AS1459" s="68"/>
      <c r="AT1459" s="68"/>
    </row>
    <row r="1460" spans="20:46" ht="18.75" customHeight="1">
      <c r="T1460" s="67"/>
      <c r="U1460" s="67"/>
      <c r="V1460" s="67"/>
      <c r="W1460" s="67"/>
      <c r="X1460" s="67"/>
      <c r="Y1460" s="67"/>
      <c r="Z1460" s="67"/>
      <c r="AA1460" s="67"/>
      <c r="AB1460" s="67"/>
      <c r="AC1460" s="67"/>
      <c r="AD1460" s="68"/>
      <c r="AE1460" s="68"/>
      <c r="AF1460" s="68"/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8"/>
      <c r="AS1460" s="68"/>
      <c r="AT1460" s="68"/>
    </row>
    <row r="1461" spans="20:46" ht="18.75" customHeight="1">
      <c r="T1461" s="67"/>
      <c r="U1461" s="67"/>
      <c r="V1461" s="67"/>
      <c r="W1461" s="67"/>
      <c r="X1461" s="67"/>
      <c r="Y1461" s="67"/>
      <c r="Z1461" s="67"/>
      <c r="AA1461" s="67"/>
      <c r="AB1461" s="67"/>
      <c r="AC1461" s="67"/>
      <c r="AD1461" s="68"/>
      <c r="AE1461" s="68"/>
      <c r="AF1461" s="68"/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8"/>
      <c r="AS1461" s="68"/>
      <c r="AT1461" s="68"/>
    </row>
    <row r="1462" spans="20:46" ht="18.75" customHeight="1">
      <c r="T1462" s="67"/>
      <c r="U1462" s="67"/>
      <c r="V1462" s="67"/>
      <c r="W1462" s="67"/>
      <c r="X1462" s="67"/>
      <c r="Y1462" s="67"/>
      <c r="Z1462" s="67"/>
      <c r="AA1462" s="67"/>
      <c r="AB1462" s="67"/>
      <c r="AC1462" s="67"/>
      <c r="AD1462" s="68"/>
      <c r="AE1462" s="68"/>
      <c r="AF1462" s="68"/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8"/>
      <c r="AS1462" s="68"/>
      <c r="AT1462" s="68"/>
    </row>
    <row r="1463" spans="20:46" ht="18.75" customHeight="1"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8"/>
      <c r="AE1463" s="68"/>
      <c r="AF1463" s="68"/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8"/>
      <c r="AS1463" s="68"/>
      <c r="AT1463" s="68"/>
    </row>
    <row r="1464" spans="20:46" ht="18.75" customHeight="1">
      <c r="T1464" s="67"/>
      <c r="U1464" s="67"/>
      <c r="V1464" s="67"/>
      <c r="W1464" s="67"/>
      <c r="X1464" s="67"/>
      <c r="Y1464" s="67"/>
      <c r="Z1464" s="67"/>
      <c r="AA1464" s="67"/>
      <c r="AB1464" s="67"/>
      <c r="AC1464" s="67"/>
      <c r="AD1464" s="68"/>
      <c r="AE1464" s="68"/>
      <c r="AF1464" s="68"/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8"/>
      <c r="AS1464" s="68"/>
      <c r="AT1464" s="68"/>
    </row>
    <row r="1465" spans="20:46" ht="18.75" customHeight="1">
      <c r="T1465" s="67"/>
      <c r="U1465" s="67"/>
      <c r="V1465" s="67"/>
      <c r="W1465" s="67"/>
      <c r="X1465" s="67"/>
      <c r="Y1465" s="67"/>
      <c r="Z1465" s="67"/>
      <c r="AA1465" s="67"/>
      <c r="AB1465" s="67"/>
      <c r="AC1465" s="67"/>
      <c r="AD1465" s="68"/>
      <c r="AE1465" s="68"/>
      <c r="AF1465" s="68"/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8"/>
      <c r="AS1465" s="68"/>
      <c r="AT1465" s="68"/>
    </row>
    <row r="1466" spans="20:46" ht="18.75" customHeight="1">
      <c r="T1466" s="67"/>
      <c r="U1466" s="67"/>
      <c r="V1466" s="67"/>
      <c r="W1466" s="67"/>
      <c r="X1466" s="67"/>
      <c r="Y1466" s="67"/>
      <c r="Z1466" s="67"/>
      <c r="AA1466" s="67"/>
      <c r="AB1466" s="67"/>
      <c r="AC1466" s="67"/>
      <c r="AD1466" s="68"/>
      <c r="AE1466" s="68"/>
      <c r="AF1466" s="68"/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8"/>
      <c r="AS1466" s="68"/>
      <c r="AT1466" s="68"/>
    </row>
    <row r="1467" spans="20:46" ht="18.75" customHeight="1">
      <c r="T1467" s="67"/>
      <c r="U1467" s="67"/>
      <c r="V1467" s="67"/>
      <c r="W1467" s="67"/>
      <c r="X1467" s="67"/>
      <c r="Y1467" s="67"/>
      <c r="Z1467" s="67"/>
      <c r="AA1467" s="67"/>
      <c r="AB1467" s="67"/>
      <c r="AC1467" s="67"/>
      <c r="AD1467" s="68"/>
      <c r="AE1467" s="68"/>
      <c r="AF1467" s="68"/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8"/>
      <c r="AS1467" s="68"/>
      <c r="AT1467" s="68"/>
    </row>
    <row r="1468" spans="20:46" ht="18.75" customHeight="1">
      <c r="T1468" s="67"/>
      <c r="U1468" s="67"/>
      <c r="V1468" s="67"/>
      <c r="W1468" s="67"/>
      <c r="X1468" s="67"/>
      <c r="Y1468" s="67"/>
      <c r="Z1468" s="67"/>
      <c r="AA1468" s="67"/>
      <c r="AB1468" s="67"/>
      <c r="AC1468" s="67"/>
      <c r="AD1468" s="68"/>
      <c r="AE1468" s="68"/>
      <c r="AF1468" s="68"/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8"/>
      <c r="AS1468" s="68"/>
      <c r="AT1468" s="68"/>
    </row>
    <row r="1469" spans="20:46" ht="18.75" customHeight="1">
      <c r="T1469" s="67"/>
      <c r="U1469" s="67"/>
      <c r="V1469" s="67"/>
      <c r="W1469" s="67"/>
      <c r="X1469" s="67"/>
      <c r="Y1469" s="67"/>
      <c r="Z1469" s="67"/>
      <c r="AA1469" s="67"/>
      <c r="AB1469" s="67"/>
      <c r="AC1469" s="67"/>
      <c r="AD1469" s="68"/>
      <c r="AE1469" s="68"/>
      <c r="AF1469" s="68"/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8"/>
      <c r="AS1469" s="68"/>
      <c r="AT1469" s="68"/>
    </row>
    <row r="1470" spans="20:46" ht="18.75" customHeight="1">
      <c r="T1470" s="67"/>
      <c r="U1470" s="67"/>
      <c r="V1470" s="67"/>
      <c r="W1470" s="67"/>
      <c r="X1470" s="67"/>
      <c r="Y1470" s="67"/>
      <c r="Z1470" s="67"/>
      <c r="AA1470" s="67"/>
      <c r="AB1470" s="67"/>
      <c r="AC1470" s="67"/>
      <c r="AD1470" s="68"/>
      <c r="AE1470" s="68"/>
      <c r="AF1470" s="68"/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8"/>
      <c r="AS1470" s="68"/>
      <c r="AT1470" s="68"/>
    </row>
    <row r="1471" spans="20:46" ht="18.75" customHeight="1">
      <c r="T1471" s="67"/>
      <c r="U1471" s="67"/>
      <c r="V1471" s="67"/>
      <c r="W1471" s="67"/>
      <c r="X1471" s="67"/>
      <c r="Y1471" s="67"/>
      <c r="Z1471" s="67"/>
      <c r="AA1471" s="67"/>
      <c r="AB1471" s="67"/>
      <c r="AC1471" s="67"/>
      <c r="AD1471" s="68"/>
      <c r="AE1471" s="68"/>
      <c r="AF1471" s="68"/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8"/>
      <c r="AS1471" s="68"/>
      <c r="AT1471" s="68"/>
    </row>
    <row r="1472" spans="20:46" ht="18.75" customHeight="1">
      <c r="T1472" s="67"/>
      <c r="U1472" s="67"/>
      <c r="V1472" s="67"/>
      <c r="W1472" s="67"/>
      <c r="X1472" s="67"/>
      <c r="Y1472" s="67"/>
      <c r="Z1472" s="67"/>
      <c r="AA1472" s="67"/>
      <c r="AB1472" s="67"/>
      <c r="AC1472" s="67"/>
      <c r="AD1472" s="68"/>
      <c r="AE1472" s="68"/>
      <c r="AF1472" s="68"/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8"/>
      <c r="AS1472" s="68"/>
      <c r="AT1472" s="68"/>
    </row>
    <row r="1473" spans="20:46" ht="18.75" customHeight="1">
      <c r="T1473" s="67"/>
      <c r="U1473" s="67"/>
      <c r="V1473" s="67"/>
      <c r="W1473" s="67"/>
      <c r="X1473" s="67"/>
      <c r="Y1473" s="67"/>
      <c r="Z1473" s="67"/>
      <c r="AA1473" s="67"/>
      <c r="AB1473" s="67"/>
      <c r="AC1473" s="67"/>
      <c r="AD1473" s="68"/>
      <c r="AE1473" s="68"/>
      <c r="AF1473" s="68"/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8"/>
      <c r="AS1473" s="68"/>
      <c r="AT1473" s="68"/>
    </row>
    <row r="1474" spans="20:46" ht="18.75" customHeight="1">
      <c r="T1474" s="67"/>
      <c r="U1474" s="67"/>
      <c r="V1474" s="67"/>
      <c r="W1474" s="67"/>
      <c r="X1474" s="67"/>
      <c r="Y1474" s="67"/>
      <c r="Z1474" s="67"/>
      <c r="AA1474" s="67"/>
      <c r="AB1474" s="67"/>
      <c r="AC1474" s="67"/>
      <c r="AD1474" s="68"/>
      <c r="AE1474" s="68"/>
      <c r="AF1474" s="68"/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8"/>
      <c r="AS1474" s="68"/>
      <c r="AT1474" s="68"/>
    </row>
    <row r="1475" spans="20:46" ht="18.75" customHeight="1">
      <c r="T1475" s="67"/>
      <c r="U1475" s="67"/>
      <c r="V1475" s="67"/>
      <c r="W1475" s="67"/>
      <c r="X1475" s="67"/>
      <c r="Y1475" s="67"/>
      <c r="Z1475" s="67"/>
      <c r="AA1475" s="67"/>
      <c r="AB1475" s="67"/>
      <c r="AC1475" s="67"/>
      <c r="AD1475" s="68"/>
      <c r="AE1475" s="68"/>
      <c r="AF1475" s="68"/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8"/>
      <c r="AS1475" s="68"/>
      <c r="AT1475" s="68"/>
    </row>
    <row r="1476" spans="20:46" ht="18.75" customHeight="1">
      <c r="T1476" s="67"/>
      <c r="U1476" s="67"/>
      <c r="V1476" s="67"/>
      <c r="W1476" s="67"/>
      <c r="X1476" s="67"/>
      <c r="Y1476" s="67"/>
      <c r="Z1476" s="67"/>
      <c r="AA1476" s="67"/>
      <c r="AB1476" s="67"/>
      <c r="AC1476" s="67"/>
      <c r="AD1476" s="68"/>
      <c r="AE1476" s="68"/>
      <c r="AF1476" s="68"/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8"/>
      <c r="AS1476" s="68"/>
      <c r="AT1476" s="68"/>
    </row>
    <row r="1477" spans="20:46" ht="18.75" customHeight="1">
      <c r="T1477" s="67"/>
      <c r="U1477" s="67"/>
      <c r="V1477" s="67"/>
      <c r="W1477" s="67"/>
      <c r="X1477" s="67"/>
      <c r="Y1477" s="67"/>
      <c r="Z1477" s="67"/>
      <c r="AA1477" s="67"/>
      <c r="AB1477" s="67"/>
      <c r="AC1477" s="67"/>
      <c r="AD1477" s="68"/>
      <c r="AE1477" s="68"/>
      <c r="AF1477" s="68"/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8"/>
      <c r="AS1477" s="68"/>
      <c r="AT1477" s="68"/>
    </row>
    <row r="1478" spans="20:46" ht="18.75" customHeight="1">
      <c r="T1478" s="67"/>
      <c r="U1478" s="67"/>
      <c r="V1478" s="67"/>
      <c r="W1478" s="67"/>
      <c r="X1478" s="67"/>
      <c r="Y1478" s="67"/>
      <c r="Z1478" s="67"/>
      <c r="AA1478" s="67"/>
      <c r="AB1478" s="67"/>
      <c r="AC1478" s="67"/>
      <c r="AD1478" s="68"/>
      <c r="AE1478" s="68"/>
      <c r="AF1478" s="68"/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8"/>
      <c r="AS1478" s="68"/>
      <c r="AT1478" s="68"/>
    </row>
    <row r="1479" spans="20:46" ht="18.75" customHeight="1">
      <c r="T1479" s="67"/>
      <c r="U1479" s="67"/>
      <c r="V1479" s="67"/>
      <c r="W1479" s="67"/>
      <c r="X1479" s="67"/>
      <c r="Y1479" s="67"/>
      <c r="Z1479" s="67"/>
      <c r="AA1479" s="67"/>
      <c r="AB1479" s="67"/>
      <c r="AC1479" s="67"/>
      <c r="AD1479" s="68"/>
      <c r="AE1479" s="68"/>
      <c r="AF1479" s="68"/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8"/>
      <c r="AS1479" s="68"/>
      <c r="AT1479" s="68"/>
    </row>
    <row r="1480" spans="20:46" ht="18.75" customHeight="1">
      <c r="T1480" s="67"/>
      <c r="U1480" s="67"/>
      <c r="V1480" s="67"/>
      <c r="W1480" s="67"/>
      <c r="X1480" s="67"/>
      <c r="Y1480" s="67"/>
      <c r="Z1480" s="67"/>
      <c r="AA1480" s="67"/>
      <c r="AB1480" s="67"/>
      <c r="AC1480" s="67"/>
      <c r="AD1480" s="68"/>
      <c r="AE1480" s="68"/>
      <c r="AF1480" s="68"/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8"/>
      <c r="AS1480" s="68"/>
      <c r="AT1480" s="68"/>
    </row>
    <row r="1481" spans="20:46" ht="18.75" customHeight="1">
      <c r="T1481" s="67"/>
      <c r="U1481" s="67"/>
      <c r="V1481" s="67"/>
      <c r="W1481" s="67"/>
      <c r="X1481" s="67"/>
      <c r="Y1481" s="67"/>
      <c r="Z1481" s="67"/>
      <c r="AA1481" s="67"/>
      <c r="AB1481" s="67"/>
      <c r="AC1481" s="67"/>
      <c r="AD1481" s="68"/>
      <c r="AE1481" s="68"/>
      <c r="AF1481" s="68"/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8"/>
      <c r="AS1481" s="68"/>
      <c r="AT1481" s="68"/>
    </row>
    <row r="1482" spans="20:46" ht="18.75" customHeight="1">
      <c r="T1482" s="67"/>
      <c r="U1482" s="67"/>
      <c r="V1482" s="67"/>
      <c r="W1482" s="67"/>
      <c r="X1482" s="67"/>
      <c r="Y1482" s="67"/>
      <c r="Z1482" s="67"/>
      <c r="AA1482" s="67"/>
      <c r="AB1482" s="67"/>
      <c r="AC1482" s="67"/>
      <c r="AD1482" s="68"/>
      <c r="AE1482" s="68"/>
      <c r="AF1482" s="68"/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8"/>
      <c r="AS1482" s="68"/>
      <c r="AT1482" s="68"/>
    </row>
    <row r="1483" spans="20:46" ht="18.75" customHeight="1">
      <c r="T1483" s="67"/>
      <c r="U1483" s="67"/>
      <c r="V1483" s="67"/>
      <c r="W1483" s="67"/>
      <c r="X1483" s="67"/>
      <c r="Y1483" s="67"/>
      <c r="Z1483" s="67"/>
      <c r="AA1483" s="67"/>
      <c r="AB1483" s="67"/>
      <c r="AC1483" s="67"/>
      <c r="AD1483" s="68"/>
      <c r="AE1483" s="68"/>
      <c r="AF1483" s="68"/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8"/>
      <c r="AS1483" s="68"/>
      <c r="AT1483" s="68"/>
    </row>
    <row r="1484" spans="20:46" ht="18.75" customHeight="1">
      <c r="T1484" s="67"/>
      <c r="U1484" s="67"/>
      <c r="V1484" s="67"/>
      <c r="W1484" s="67"/>
      <c r="X1484" s="67"/>
      <c r="Y1484" s="67"/>
      <c r="Z1484" s="67"/>
      <c r="AA1484" s="67"/>
      <c r="AB1484" s="67"/>
      <c r="AC1484" s="67"/>
      <c r="AD1484" s="68"/>
      <c r="AE1484" s="68"/>
      <c r="AF1484" s="68"/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8"/>
      <c r="AS1484" s="68"/>
      <c r="AT1484" s="68"/>
    </row>
    <row r="1485" spans="20:46" ht="18.75" customHeight="1">
      <c r="T1485" s="67"/>
      <c r="U1485" s="67"/>
      <c r="V1485" s="67"/>
      <c r="W1485" s="67"/>
      <c r="X1485" s="67"/>
      <c r="Y1485" s="67"/>
      <c r="Z1485" s="67"/>
      <c r="AA1485" s="67"/>
      <c r="AB1485" s="67"/>
      <c r="AC1485" s="67"/>
      <c r="AD1485" s="68"/>
      <c r="AE1485" s="68"/>
      <c r="AF1485" s="68"/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8"/>
      <c r="AS1485" s="68"/>
      <c r="AT1485" s="68"/>
    </row>
    <row r="1486" spans="20:46" ht="18.75" customHeight="1">
      <c r="T1486" s="67"/>
      <c r="U1486" s="67"/>
      <c r="V1486" s="67"/>
      <c r="W1486" s="67"/>
      <c r="X1486" s="67"/>
      <c r="Y1486" s="67"/>
      <c r="Z1486" s="67"/>
      <c r="AA1486" s="67"/>
      <c r="AB1486" s="67"/>
      <c r="AC1486" s="67"/>
      <c r="AD1486" s="68"/>
      <c r="AE1486" s="68"/>
      <c r="AF1486" s="68"/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8"/>
      <c r="AS1486" s="68"/>
      <c r="AT1486" s="68"/>
    </row>
    <row r="1487" spans="20:46" ht="18.75" customHeight="1">
      <c r="T1487" s="67"/>
      <c r="U1487" s="67"/>
      <c r="V1487" s="67"/>
      <c r="W1487" s="67"/>
      <c r="X1487" s="67"/>
      <c r="Y1487" s="67"/>
      <c r="Z1487" s="67"/>
      <c r="AA1487" s="67"/>
      <c r="AB1487" s="67"/>
      <c r="AC1487" s="67"/>
      <c r="AD1487" s="68"/>
      <c r="AE1487" s="68"/>
      <c r="AF1487" s="68"/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8"/>
      <c r="AS1487" s="68"/>
      <c r="AT1487" s="68"/>
    </row>
    <row r="1488" spans="20:46" ht="18.75" customHeight="1">
      <c r="T1488" s="67"/>
      <c r="U1488" s="67"/>
      <c r="V1488" s="67"/>
      <c r="W1488" s="67"/>
      <c r="X1488" s="67"/>
      <c r="Y1488" s="67"/>
      <c r="Z1488" s="67"/>
      <c r="AA1488" s="67"/>
      <c r="AB1488" s="67"/>
      <c r="AC1488" s="67"/>
      <c r="AD1488" s="68"/>
      <c r="AE1488" s="68"/>
      <c r="AF1488" s="68"/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8"/>
      <c r="AS1488" s="68"/>
      <c r="AT1488" s="68"/>
    </row>
    <row r="1489" spans="20:46" ht="18.75" customHeight="1">
      <c r="T1489" s="67"/>
      <c r="U1489" s="67"/>
      <c r="V1489" s="67"/>
      <c r="W1489" s="67"/>
      <c r="X1489" s="67"/>
      <c r="Y1489" s="67"/>
      <c r="Z1489" s="67"/>
      <c r="AA1489" s="67"/>
      <c r="AB1489" s="67"/>
      <c r="AC1489" s="67"/>
      <c r="AD1489" s="68"/>
      <c r="AE1489" s="68"/>
      <c r="AF1489" s="68"/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8"/>
      <c r="AS1489" s="68"/>
      <c r="AT1489" s="68"/>
    </row>
    <row r="1490" spans="20:46" ht="18.75" customHeight="1">
      <c r="T1490" s="67"/>
      <c r="U1490" s="67"/>
      <c r="V1490" s="67"/>
      <c r="W1490" s="67"/>
      <c r="X1490" s="67"/>
      <c r="Y1490" s="67"/>
      <c r="Z1490" s="67"/>
      <c r="AA1490" s="67"/>
      <c r="AB1490" s="67"/>
      <c r="AC1490" s="67"/>
      <c r="AD1490" s="68"/>
      <c r="AE1490" s="68"/>
      <c r="AF1490" s="68"/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8"/>
      <c r="AS1490" s="68"/>
      <c r="AT1490" s="68"/>
    </row>
    <row r="1491" spans="20:46" ht="18.75" customHeight="1">
      <c r="T1491" s="67"/>
      <c r="U1491" s="67"/>
      <c r="V1491" s="67"/>
      <c r="W1491" s="67"/>
      <c r="X1491" s="67"/>
      <c r="Y1491" s="67"/>
      <c r="Z1491" s="67"/>
      <c r="AA1491" s="67"/>
      <c r="AB1491" s="67"/>
      <c r="AC1491" s="67"/>
      <c r="AD1491" s="68"/>
      <c r="AE1491" s="68"/>
      <c r="AF1491" s="68"/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8"/>
      <c r="AS1491" s="68"/>
      <c r="AT1491" s="68"/>
    </row>
    <row r="1492" spans="20:46" ht="18.75" customHeight="1">
      <c r="T1492" s="67"/>
      <c r="U1492" s="67"/>
      <c r="V1492" s="67"/>
      <c r="W1492" s="67"/>
      <c r="X1492" s="67"/>
      <c r="Y1492" s="67"/>
      <c r="Z1492" s="67"/>
      <c r="AA1492" s="67"/>
      <c r="AB1492" s="67"/>
      <c r="AC1492" s="67"/>
      <c r="AD1492" s="68"/>
      <c r="AE1492" s="68"/>
      <c r="AF1492" s="68"/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8"/>
      <c r="AS1492" s="68"/>
      <c r="AT1492" s="68"/>
    </row>
    <row r="1493" spans="20:46" ht="18.75" customHeight="1">
      <c r="T1493" s="67"/>
      <c r="U1493" s="67"/>
      <c r="V1493" s="67"/>
      <c r="W1493" s="67"/>
      <c r="X1493" s="67"/>
      <c r="Y1493" s="67"/>
      <c r="Z1493" s="67"/>
      <c r="AA1493" s="67"/>
      <c r="AB1493" s="67"/>
      <c r="AC1493" s="67"/>
      <c r="AD1493" s="68"/>
      <c r="AE1493" s="68"/>
      <c r="AF1493" s="68"/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8"/>
      <c r="AS1493" s="68"/>
      <c r="AT1493" s="68"/>
    </row>
    <row r="1494" spans="20:46" ht="18.75" customHeight="1">
      <c r="T1494" s="67"/>
      <c r="U1494" s="67"/>
      <c r="V1494" s="67"/>
      <c r="W1494" s="67"/>
      <c r="X1494" s="67"/>
      <c r="Y1494" s="67"/>
      <c r="Z1494" s="67"/>
      <c r="AA1494" s="67"/>
      <c r="AB1494" s="67"/>
      <c r="AC1494" s="67"/>
      <c r="AD1494" s="68"/>
      <c r="AE1494" s="68"/>
      <c r="AF1494" s="68"/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8"/>
      <c r="AS1494" s="68"/>
      <c r="AT1494" s="68"/>
    </row>
    <row r="1495" spans="20:46" ht="18.75" customHeight="1">
      <c r="T1495" s="67"/>
      <c r="U1495" s="67"/>
      <c r="V1495" s="67"/>
      <c r="W1495" s="67"/>
      <c r="X1495" s="67"/>
      <c r="Y1495" s="67"/>
      <c r="Z1495" s="67"/>
      <c r="AA1495" s="67"/>
      <c r="AB1495" s="67"/>
      <c r="AC1495" s="67"/>
      <c r="AD1495" s="68"/>
      <c r="AE1495" s="68"/>
      <c r="AF1495" s="68"/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8"/>
      <c r="AS1495" s="68"/>
      <c r="AT1495" s="68"/>
    </row>
    <row r="1496" spans="20:46" ht="18.75" customHeight="1">
      <c r="T1496" s="67"/>
      <c r="U1496" s="67"/>
      <c r="V1496" s="67"/>
      <c r="W1496" s="67"/>
      <c r="X1496" s="67"/>
      <c r="Y1496" s="67"/>
      <c r="Z1496" s="67"/>
      <c r="AA1496" s="67"/>
      <c r="AB1496" s="67"/>
      <c r="AC1496" s="67"/>
      <c r="AD1496" s="68"/>
      <c r="AE1496" s="68"/>
      <c r="AF1496" s="68"/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8"/>
      <c r="AS1496" s="68"/>
      <c r="AT1496" s="68"/>
    </row>
    <row r="1497" spans="20:46" ht="18.75" customHeight="1">
      <c r="T1497" s="67"/>
      <c r="U1497" s="67"/>
      <c r="V1497" s="67"/>
      <c r="W1497" s="67"/>
      <c r="X1497" s="67"/>
      <c r="Y1497" s="67"/>
      <c r="Z1497" s="67"/>
      <c r="AA1497" s="67"/>
      <c r="AB1497" s="67"/>
      <c r="AC1497" s="67"/>
      <c r="AD1497" s="68"/>
      <c r="AE1497" s="68"/>
      <c r="AF1497" s="68"/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8"/>
      <c r="AS1497" s="68"/>
      <c r="AT1497" s="68"/>
    </row>
    <row r="1498" spans="20:46" ht="18.75" customHeight="1">
      <c r="T1498" s="67"/>
      <c r="U1498" s="67"/>
      <c r="V1498" s="67"/>
      <c r="W1498" s="67"/>
      <c r="X1498" s="67"/>
      <c r="Y1498" s="67"/>
      <c r="Z1498" s="67"/>
      <c r="AA1498" s="67"/>
      <c r="AB1498" s="67"/>
      <c r="AC1498" s="67"/>
      <c r="AD1498" s="68"/>
      <c r="AE1498" s="68"/>
      <c r="AF1498" s="68"/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8"/>
      <c r="AS1498" s="68"/>
      <c r="AT1498" s="68"/>
    </row>
    <row r="1499" spans="20:46" ht="18.75" customHeight="1">
      <c r="T1499" s="67"/>
      <c r="U1499" s="67"/>
      <c r="V1499" s="67"/>
      <c r="W1499" s="67"/>
      <c r="X1499" s="67"/>
      <c r="Y1499" s="67"/>
      <c r="Z1499" s="67"/>
      <c r="AA1499" s="67"/>
      <c r="AB1499" s="67"/>
      <c r="AC1499" s="67"/>
      <c r="AD1499" s="68"/>
      <c r="AE1499" s="68"/>
      <c r="AF1499" s="68"/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8"/>
      <c r="AS1499" s="68"/>
      <c r="AT1499" s="68"/>
    </row>
    <row r="1500" spans="20:46" ht="18.75" customHeight="1">
      <c r="T1500" s="67"/>
      <c r="U1500" s="67"/>
      <c r="V1500" s="67"/>
      <c r="W1500" s="67"/>
      <c r="X1500" s="67"/>
      <c r="Y1500" s="67"/>
      <c r="Z1500" s="67"/>
      <c r="AA1500" s="67"/>
      <c r="AB1500" s="67"/>
      <c r="AC1500" s="67"/>
      <c r="AD1500" s="68"/>
      <c r="AE1500" s="68"/>
      <c r="AF1500" s="68"/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8"/>
      <c r="AS1500" s="68"/>
      <c r="AT1500" s="68"/>
    </row>
    <row r="1501" spans="20:46" ht="18.75" customHeight="1">
      <c r="T1501" s="67"/>
      <c r="U1501" s="67"/>
      <c r="V1501" s="67"/>
      <c r="W1501" s="67"/>
      <c r="X1501" s="67"/>
      <c r="Y1501" s="67"/>
      <c r="Z1501" s="67"/>
      <c r="AA1501" s="67"/>
      <c r="AB1501" s="67"/>
      <c r="AC1501" s="67"/>
      <c r="AD1501" s="68"/>
      <c r="AE1501" s="68"/>
      <c r="AF1501" s="68"/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8"/>
      <c r="AS1501" s="68"/>
      <c r="AT1501" s="68"/>
    </row>
    <row r="1502" spans="20:46" ht="18.75" customHeight="1">
      <c r="T1502" s="67"/>
      <c r="U1502" s="67"/>
      <c r="V1502" s="67"/>
      <c r="W1502" s="67"/>
      <c r="X1502" s="67"/>
      <c r="Y1502" s="67"/>
      <c r="Z1502" s="67"/>
      <c r="AA1502" s="67"/>
      <c r="AB1502" s="67"/>
      <c r="AC1502" s="67"/>
      <c r="AD1502" s="68"/>
      <c r="AE1502" s="68"/>
      <c r="AF1502" s="68"/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8"/>
      <c r="AS1502" s="68"/>
      <c r="AT1502" s="68"/>
    </row>
    <row r="1503" spans="20:46" ht="18.75" customHeight="1">
      <c r="T1503" s="67"/>
      <c r="U1503" s="67"/>
      <c r="V1503" s="67"/>
      <c r="W1503" s="67"/>
      <c r="X1503" s="67"/>
      <c r="Y1503" s="67"/>
      <c r="Z1503" s="67"/>
      <c r="AA1503" s="67"/>
      <c r="AB1503" s="67"/>
      <c r="AC1503" s="67"/>
      <c r="AD1503" s="68"/>
      <c r="AE1503" s="68"/>
      <c r="AF1503" s="68"/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8"/>
      <c r="AS1503" s="68"/>
      <c r="AT1503" s="68"/>
    </row>
    <row r="1504" spans="20:46" ht="18.75" customHeight="1">
      <c r="T1504" s="67"/>
      <c r="U1504" s="67"/>
      <c r="V1504" s="67"/>
      <c r="W1504" s="67"/>
      <c r="X1504" s="67"/>
      <c r="Y1504" s="67"/>
      <c r="Z1504" s="67"/>
      <c r="AA1504" s="67"/>
      <c r="AB1504" s="67"/>
      <c r="AC1504" s="67"/>
      <c r="AD1504" s="68"/>
      <c r="AE1504" s="68"/>
      <c r="AF1504" s="68"/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8"/>
      <c r="AS1504" s="68"/>
      <c r="AT1504" s="68"/>
    </row>
    <row r="1505" spans="20:46" ht="18.75" customHeight="1">
      <c r="T1505" s="67"/>
      <c r="U1505" s="67"/>
      <c r="V1505" s="67"/>
      <c r="W1505" s="67"/>
      <c r="X1505" s="67"/>
      <c r="Y1505" s="67"/>
      <c r="Z1505" s="67"/>
      <c r="AA1505" s="67"/>
      <c r="AB1505" s="67"/>
      <c r="AC1505" s="67"/>
      <c r="AD1505" s="68"/>
      <c r="AE1505" s="68"/>
      <c r="AF1505" s="68"/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8"/>
      <c r="AS1505" s="68"/>
      <c r="AT1505" s="68"/>
    </row>
    <row r="1506" spans="20:46" ht="18.75" customHeight="1">
      <c r="T1506" s="67"/>
      <c r="U1506" s="67"/>
      <c r="V1506" s="67"/>
      <c r="W1506" s="67"/>
      <c r="X1506" s="67"/>
      <c r="Y1506" s="67"/>
      <c r="Z1506" s="67"/>
      <c r="AA1506" s="67"/>
      <c r="AB1506" s="67"/>
      <c r="AC1506" s="67"/>
      <c r="AD1506" s="68"/>
      <c r="AE1506" s="68"/>
      <c r="AF1506" s="68"/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8"/>
      <c r="AS1506" s="68"/>
      <c r="AT1506" s="68"/>
    </row>
    <row r="1507" spans="20:46" ht="18.75" customHeight="1">
      <c r="T1507" s="67"/>
      <c r="U1507" s="67"/>
      <c r="V1507" s="67"/>
      <c r="W1507" s="67"/>
      <c r="X1507" s="67"/>
      <c r="Y1507" s="67"/>
      <c r="Z1507" s="67"/>
      <c r="AA1507" s="67"/>
      <c r="AB1507" s="67"/>
      <c r="AC1507" s="67"/>
      <c r="AD1507" s="68"/>
      <c r="AE1507" s="68"/>
      <c r="AF1507" s="68"/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8"/>
      <c r="AS1507" s="68"/>
      <c r="AT1507" s="68"/>
    </row>
    <row r="1508" spans="20:46" ht="18.75" customHeight="1">
      <c r="T1508" s="67"/>
      <c r="U1508" s="67"/>
      <c r="V1508" s="67"/>
      <c r="W1508" s="67"/>
      <c r="X1508" s="67"/>
      <c r="Y1508" s="67"/>
      <c r="Z1508" s="67"/>
      <c r="AA1508" s="67"/>
      <c r="AB1508" s="67"/>
      <c r="AC1508" s="67"/>
      <c r="AD1508" s="68"/>
      <c r="AE1508" s="68"/>
      <c r="AF1508" s="68"/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8"/>
      <c r="AS1508" s="68"/>
      <c r="AT1508" s="68"/>
    </row>
    <row r="1509" spans="20:46" ht="18.75" customHeight="1">
      <c r="T1509" s="67"/>
      <c r="U1509" s="67"/>
      <c r="V1509" s="67"/>
      <c r="W1509" s="67"/>
      <c r="X1509" s="67"/>
      <c r="Y1509" s="67"/>
      <c r="Z1509" s="67"/>
      <c r="AA1509" s="67"/>
      <c r="AB1509" s="67"/>
      <c r="AC1509" s="67"/>
      <c r="AD1509" s="68"/>
      <c r="AE1509" s="68"/>
      <c r="AF1509" s="68"/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8"/>
      <c r="AS1509" s="68"/>
      <c r="AT1509" s="68"/>
    </row>
    <row r="1510" spans="20:46" ht="18.75" customHeight="1">
      <c r="T1510" s="67"/>
      <c r="U1510" s="67"/>
      <c r="V1510" s="67"/>
      <c r="W1510" s="67"/>
      <c r="X1510" s="67"/>
      <c r="Y1510" s="67"/>
      <c r="Z1510" s="67"/>
      <c r="AA1510" s="67"/>
      <c r="AB1510" s="67"/>
      <c r="AC1510" s="67"/>
      <c r="AD1510" s="68"/>
      <c r="AE1510" s="68"/>
      <c r="AF1510" s="68"/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8"/>
      <c r="AS1510" s="68"/>
      <c r="AT1510" s="68"/>
    </row>
    <row r="1511" spans="20:46" ht="18.75" customHeight="1">
      <c r="T1511" s="67"/>
      <c r="U1511" s="67"/>
      <c r="V1511" s="67"/>
      <c r="W1511" s="67"/>
      <c r="X1511" s="67"/>
      <c r="Y1511" s="67"/>
      <c r="Z1511" s="67"/>
      <c r="AA1511" s="67"/>
      <c r="AB1511" s="67"/>
      <c r="AC1511" s="67"/>
      <c r="AD1511" s="68"/>
      <c r="AE1511" s="68"/>
      <c r="AF1511" s="68"/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8"/>
      <c r="AS1511" s="68"/>
      <c r="AT1511" s="68"/>
    </row>
    <row r="1512" spans="20:46" ht="18.75" customHeight="1">
      <c r="T1512" s="67"/>
      <c r="U1512" s="67"/>
      <c r="V1512" s="67"/>
      <c r="W1512" s="67"/>
      <c r="X1512" s="67"/>
      <c r="Y1512" s="67"/>
      <c r="Z1512" s="67"/>
      <c r="AA1512" s="67"/>
      <c r="AB1512" s="67"/>
      <c r="AC1512" s="67"/>
      <c r="AD1512" s="68"/>
      <c r="AE1512" s="68"/>
      <c r="AF1512" s="68"/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8"/>
      <c r="AS1512" s="68"/>
      <c r="AT1512" s="68"/>
    </row>
    <row r="1513" spans="20:46" ht="18.75" customHeight="1">
      <c r="T1513" s="67"/>
      <c r="U1513" s="67"/>
      <c r="V1513" s="67"/>
      <c r="W1513" s="67"/>
      <c r="X1513" s="67"/>
      <c r="Y1513" s="67"/>
      <c r="Z1513" s="67"/>
      <c r="AA1513" s="67"/>
      <c r="AB1513" s="67"/>
      <c r="AC1513" s="67"/>
      <c r="AD1513" s="68"/>
      <c r="AE1513" s="68"/>
      <c r="AF1513" s="68"/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8"/>
      <c r="AS1513" s="68"/>
      <c r="AT1513" s="68"/>
    </row>
    <row r="1514" spans="20:46" ht="18.75" customHeight="1">
      <c r="T1514" s="67"/>
      <c r="U1514" s="67"/>
      <c r="V1514" s="67"/>
      <c r="W1514" s="67"/>
      <c r="X1514" s="67"/>
      <c r="Y1514" s="67"/>
      <c r="Z1514" s="67"/>
      <c r="AA1514" s="67"/>
      <c r="AB1514" s="67"/>
      <c r="AC1514" s="67"/>
      <c r="AD1514" s="68"/>
      <c r="AE1514" s="68"/>
      <c r="AF1514" s="68"/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8"/>
      <c r="AS1514" s="68"/>
      <c r="AT1514" s="68"/>
    </row>
    <row r="1515" spans="20:46" ht="18.75" customHeight="1">
      <c r="T1515" s="67"/>
      <c r="U1515" s="67"/>
      <c r="V1515" s="67"/>
      <c r="W1515" s="67"/>
      <c r="X1515" s="67"/>
      <c r="Y1515" s="67"/>
      <c r="Z1515" s="67"/>
      <c r="AA1515" s="67"/>
      <c r="AB1515" s="67"/>
      <c r="AC1515" s="67"/>
      <c r="AD1515" s="68"/>
      <c r="AE1515" s="68"/>
      <c r="AF1515" s="68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8"/>
      <c r="AS1515" s="68"/>
      <c r="AT1515" s="68"/>
    </row>
    <row r="1516" spans="20:46" ht="18.75" customHeight="1">
      <c r="T1516" s="67"/>
      <c r="U1516" s="67"/>
      <c r="V1516" s="67"/>
      <c r="W1516" s="67"/>
      <c r="X1516" s="67"/>
      <c r="Y1516" s="67"/>
      <c r="Z1516" s="67"/>
      <c r="AA1516" s="67"/>
      <c r="AB1516" s="67"/>
      <c r="AC1516" s="67"/>
      <c r="AD1516" s="68"/>
      <c r="AE1516" s="68"/>
      <c r="AF1516" s="68"/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8"/>
      <c r="AS1516" s="68"/>
      <c r="AT1516" s="68"/>
    </row>
    <row r="1517" spans="20:46" ht="18.75" customHeight="1">
      <c r="T1517" s="67"/>
      <c r="U1517" s="67"/>
      <c r="V1517" s="67"/>
      <c r="W1517" s="67"/>
      <c r="X1517" s="67"/>
      <c r="Y1517" s="67"/>
      <c r="Z1517" s="67"/>
      <c r="AA1517" s="67"/>
      <c r="AB1517" s="67"/>
      <c r="AC1517" s="67"/>
      <c r="AD1517" s="68"/>
      <c r="AE1517" s="68"/>
      <c r="AF1517" s="68"/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8"/>
      <c r="AS1517" s="68"/>
      <c r="AT1517" s="68"/>
    </row>
    <row r="1518" spans="20:46" ht="18.75" customHeight="1">
      <c r="T1518" s="67"/>
      <c r="U1518" s="67"/>
      <c r="V1518" s="67"/>
      <c r="W1518" s="67"/>
      <c r="X1518" s="67"/>
      <c r="Y1518" s="67"/>
      <c r="Z1518" s="67"/>
      <c r="AA1518" s="67"/>
      <c r="AB1518" s="67"/>
      <c r="AC1518" s="67"/>
      <c r="AD1518" s="68"/>
      <c r="AE1518" s="68"/>
      <c r="AF1518" s="68"/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8"/>
      <c r="AS1518" s="68"/>
      <c r="AT1518" s="68"/>
    </row>
    <row r="1519" spans="20:46" ht="18.75" customHeight="1">
      <c r="T1519" s="67"/>
      <c r="U1519" s="67"/>
      <c r="V1519" s="67"/>
      <c r="W1519" s="67"/>
      <c r="X1519" s="67"/>
      <c r="Y1519" s="67"/>
      <c r="Z1519" s="67"/>
      <c r="AA1519" s="67"/>
      <c r="AB1519" s="67"/>
      <c r="AC1519" s="67"/>
      <c r="AD1519" s="68"/>
      <c r="AE1519" s="68"/>
      <c r="AF1519" s="68"/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8"/>
      <c r="AS1519" s="68"/>
      <c r="AT1519" s="68"/>
    </row>
    <row r="1520" spans="20:46" ht="18.75" customHeight="1">
      <c r="T1520" s="67"/>
      <c r="U1520" s="67"/>
      <c r="V1520" s="67"/>
      <c r="W1520" s="67"/>
      <c r="X1520" s="67"/>
      <c r="Y1520" s="67"/>
      <c r="Z1520" s="67"/>
      <c r="AA1520" s="67"/>
      <c r="AB1520" s="67"/>
      <c r="AC1520" s="67"/>
      <c r="AD1520" s="68"/>
      <c r="AE1520" s="68"/>
      <c r="AF1520" s="68"/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8"/>
      <c r="AS1520" s="68"/>
      <c r="AT1520" s="68"/>
    </row>
    <row r="1521" spans="20:46" ht="18.75" customHeight="1">
      <c r="T1521" s="67"/>
      <c r="U1521" s="67"/>
      <c r="V1521" s="67"/>
      <c r="W1521" s="67"/>
      <c r="X1521" s="67"/>
      <c r="Y1521" s="67"/>
      <c r="Z1521" s="67"/>
      <c r="AA1521" s="67"/>
      <c r="AB1521" s="67"/>
      <c r="AC1521" s="67"/>
      <c r="AD1521" s="68"/>
      <c r="AE1521" s="68"/>
      <c r="AF1521" s="68"/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8"/>
      <c r="AS1521" s="68"/>
      <c r="AT1521" s="68"/>
    </row>
    <row r="1522" spans="20:46" ht="18.75" customHeight="1">
      <c r="T1522" s="67"/>
      <c r="U1522" s="67"/>
      <c r="V1522" s="67"/>
      <c r="W1522" s="67"/>
      <c r="X1522" s="67"/>
      <c r="Y1522" s="67"/>
      <c r="Z1522" s="67"/>
      <c r="AA1522" s="67"/>
      <c r="AB1522" s="67"/>
      <c r="AC1522" s="67"/>
      <c r="AD1522" s="68"/>
      <c r="AE1522" s="68"/>
      <c r="AF1522" s="68"/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8"/>
      <c r="AS1522" s="68"/>
      <c r="AT1522" s="68"/>
    </row>
    <row r="1523" spans="20:46" ht="18.75" customHeight="1">
      <c r="T1523" s="67"/>
      <c r="U1523" s="67"/>
      <c r="V1523" s="67"/>
      <c r="W1523" s="67"/>
      <c r="X1523" s="67"/>
      <c r="Y1523" s="67"/>
      <c r="Z1523" s="67"/>
      <c r="AA1523" s="67"/>
      <c r="AB1523" s="67"/>
      <c r="AC1523" s="67"/>
      <c r="AD1523" s="68"/>
      <c r="AE1523" s="68"/>
      <c r="AF1523" s="68"/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8"/>
      <c r="AS1523" s="68"/>
      <c r="AT1523" s="68"/>
    </row>
    <row r="1524" spans="20:46" ht="18.75" customHeight="1">
      <c r="T1524" s="67"/>
      <c r="U1524" s="67"/>
      <c r="V1524" s="67"/>
      <c r="W1524" s="67"/>
      <c r="X1524" s="67"/>
      <c r="Y1524" s="67"/>
      <c r="Z1524" s="67"/>
      <c r="AA1524" s="67"/>
      <c r="AB1524" s="67"/>
      <c r="AC1524" s="67"/>
      <c r="AD1524" s="68"/>
      <c r="AE1524" s="68"/>
      <c r="AF1524" s="68"/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8"/>
      <c r="AS1524" s="68"/>
      <c r="AT1524" s="68"/>
    </row>
    <row r="1525" spans="20:46" ht="18.75" customHeight="1">
      <c r="T1525" s="67"/>
      <c r="U1525" s="67"/>
      <c r="V1525" s="67"/>
      <c r="W1525" s="67"/>
      <c r="X1525" s="67"/>
      <c r="Y1525" s="67"/>
      <c r="Z1525" s="67"/>
      <c r="AA1525" s="67"/>
      <c r="AB1525" s="67"/>
      <c r="AC1525" s="67"/>
      <c r="AD1525" s="68"/>
      <c r="AE1525" s="68"/>
      <c r="AF1525" s="68"/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8"/>
      <c r="AS1525" s="68"/>
      <c r="AT1525" s="68"/>
    </row>
    <row r="1526" spans="20:46" ht="18.75" customHeight="1">
      <c r="T1526" s="67"/>
      <c r="U1526" s="67"/>
      <c r="V1526" s="67"/>
      <c r="W1526" s="67"/>
      <c r="X1526" s="67"/>
      <c r="Y1526" s="67"/>
      <c r="Z1526" s="67"/>
      <c r="AA1526" s="67"/>
      <c r="AB1526" s="67"/>
      <c r="AC1526" s="67"/>
      <c r="AD1526" s="68"/>
      <c r="AE1526" s="68"/>
      <c r="AF1526" s="68"/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8"/>
      <c r="AS1526" s="68"/>
      <c r="AT1526" s="68"/>
    </row>
    <row r="1527" spans="20:46" ht="18.75" customHeight="1">
      <c r="T1527" s="67"/>
      <c r="U1527" s="67"/>
      <c r="V1527" s="67"/>
      <c r="W1527" s="67"/>
      <c r="X1527" s="67"/>
      <c r="Y1527" s="67"/>
      <c r="Z1527" s="67"/>
      <c r="AA1527" s="67"/>
      <c r="AB1527" s="67"/>
      <c r="AC1527" s="67"/>
      <c r="AD1527" s="68"/>
      <c r="AE1527" s="68"/>
      <c r="AF1527" s="68"/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8"/>
      <c r="AS1527" s="68"/>
      <c r="AT1527" s="68"/>
    </row>
    <row r="1528" spans="20:46" ht="18.75" customHeight="1">
      <c r="T1528" s="67"/>
      <c r="U1528" s="67"/>
      <c r="V1528" s="67"/>
      <c r="W1528" s="67"/>
      <c r="X1528" s="67"/>
      <c r="Y1528" s="67"/>
      <c r="Z1528" s="67"/>
      <c r="AA1528" s="67"/>
      <c r="AB1528" s="67"/>
      <c r="AC1528" s="67"/>
      <c r="AD1528" s="68"/>
      <c r="AE1528" s="68"/>
      <c r="AF1528" s="68"/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8"/>
      <c r="AS1528" s="68"/>
      <c r="AT1528" s="68"/>
    </row>
    <row r="1529" spans="20:46" ht="18.75" customHeight="1">
      <c r="T1529" s="67"/>
      <c r="U1529" s="67"/>
      <c r="V1529" s="67"/>
      <c r="W1529" s="67"/>
      <c r="X1529" s="67"/>
      <c r="Y1529" s="67"/>
      <c r="Z1529" s="67"/>
      <c r="AA1529" s="67"/>
      <c r="AB1529" s="67"/>
      <c r="AC1529" s="67"/>
      <c r="AD1529" s="68"/>
      <c r="AE1529" s="68"/>
      <c r="AF1529" s="68"/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8"/>
      <c r="AS1529" s="68"/>
      <c r="AT1529" s="68"/>
    </row>
    <row r="1530" spans="20:46" ht="18.75" customHeight="1">
      <c r="T1530" s="67"/>
      <c r="U1530" s="67"/>
      <c r="V1530" s="67"/>
      <c r="W1530" s="67"/>
      <c r="X1530" s="67"/>
      <c r="Y1530" s="67"/>
      <c r="Z1530" s="67"/>
      <c r="AA1530" s="67"/>
      <c r="AB1530" s="67"/>
      <c r="AC1530" s="67"/>
      <c r="AD1530" s="68"/>
      <c r="AE1530" s="68"/>
      <c r="AF1530" s="68"/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8"/>
      <c r="AS1530" s="68"/>
      <c r="AT1530" s="68"/>
    </row>
    <row r="1531" spans="20:46" ht="18.75" customHeight="1">
      <c r="T1531" s="67"/>
      <c r="U1531" s="67"/>
      <c r="V1531" s="67"/>
      <c r="W1531" s="67"/>
      <c r="X1531" s="67"/>
      <c r="Y1531" s="67"/>
      <c r="Z1531" s="67"/>
      <c r="AA1531" s="67"/>
      <c r="AB1531" s="67"/>
      <c r="AC1531" s="67"/>
      <c r="AD1531" s="68"/>
      <c r="AE1531" s="68"/>
      <c r="AF1531" s="68"/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8"/>
      <c r="AS1531" s="68"/>
      <c r="AT1531" s="68"/>
    </row>
    <row r="1532" spans="20:46" ht="18.75" customHeight="1">
      <c r="T1532" s="67"/>
      <c r="U1532" s="67"/>
      <c r="V1532" s="67"/>
      <c r="W1532" s="67"/>
      <c r="X1532" s="67"/>
      <c r="Y1532" s="67"/>
      <c r="Z1532" s="67"/>
      <c r="AA1532" s="67"/>
      <c r="AB1532" s="67"/>
      <c r="AC1532" s="67"/>
      <c r="AD1532" s="68"/>
      <c r="AE1532" s="68"/>
      <c r="AF1532" s="68"/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8"/>
      <c r="AS1532" s="68"/>
      <c r="AT1532" s="68"/>
    </row>
    <row r="1533" spans="20:46" ht="18.75" customHeight="1">
      <c r="T1533" s="67"/>
      <c r="U1533" s="67"/>
      <c r="V1533" s="67"/>
      <c r="W1533" s="67"/>
      <c r="X1533" s="67"/>
      <c r="Y1533" s="67"/>
      <c r="Z1533" s="67"/>
      <c r="AA1533" s="67"/>
      <c r="AB1533" s="67"/>
      <c r="AC1533" s="67"/>
      <c r="AD1533" s="68"/>
      <c r="AE1533" s="68"/>
      <c r="AF1533" s="68"/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8"/>
      <c r="AS1533" s="68"/>
      <c r="AT1533" s="68"/>
    </row>
    <row r="1534" spans="20:46" ht="18.75" customHeight="1">
      <c r="T1534" s="67"/>
      <c r="U1534" s="67"/>
      <c r="V1534" s="67"/>
      <c r="W1534" s="67"/>
      <c r="X1534" s="67"/>
      <c r="Y1534" s="67"/>
      <c r="Z1534" s="67"/>
      <c r="AA1534" s="67"/>
      <c r="AB1534" s="67"/>
      <c r="AC1534" s="67"/>
      <c r="AD1534" s="68"/>
      <c r="AE1534" s="68"/>
      <c r="AF1534" s="68"/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8"/>
      <c r="AS1534" s="68"/>
      <c r="AT1534" s="68"/>
    </row>
    <row r="1535" spans="20:46" ht="18.75" customHeight="1">
      <c r="T1535" s="67"/>
      <c r="U1535" s="67"/>
      <c r="V1535" s="67"/>
      <c r="W1535" s="67"/>
      <c r="X1535" s="67"/>
      <c r="Y1535" s="67"/>
      <c r="Z1535" s="67"/>
      <c r="AA1535" s="67"/>
      <c r="AB1535" s="67"/>
      <c r="AC1535" s="67"/>
      <c r="AD1535" s="68"/>
      <c r="AE1535" s="68"/>
      <c r="AF1535" s="68"/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8"/>
      <c r="AS1535" s="68"/>
      <c r="AT1535" s="68"/>
    </row>
    <row r="1536" spans="20:46" ht="18.75" customHeight="1">
      <c r="T1536" s="67"/>
      <c r="U1536" s="67"/>
      <c r="V1536" s="67"/>
      <c r="W1536" s="67"/>
      <c r="X1536" s="67"/>
      <c r="Y1536" s="67"/>
      <c r="Z1536" s="67"/>
      <c r="AA1536" s="67"/>
      <c r="AB1536" s="67"/>
      <c r="AC1536" s="67"/>
      <c r="AD1536" s="68"/>
      <c r="AE1536" s="68"/>
      <c r="AF1536" s="68"/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8"/>
      <c r="AS1536" s="68"/>
      <c r="AT1536" s="68"/>
    </row>
    <row r="1537" spans="20:46" ht="18.75" customHeight="1">
      <c r="T1537" s="67"/>
      <c r="U1537" s="67"/>
      <c r="V1537" s="67"/>
      <c r="W1537" s="67"/>
      <c r="X1537" s="67"/>
      <c r="Y1537" s="67"/>
      <c r="Z1537" s="67"/>
      <c r="AA1537" s="67"/>
      <c r="AB1537" s="67"/>
      <c r="AC1537" s="67"/>
      <c r="AD1537" s="68"/>
      <c r="AE1537" s="68"/>
      <c r="AF1537" s="68"/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8"/>
      <c r="AS1537" s="68"/>
      <c r="AT1537" s="68"/>
    </row>
    <row r="1538" spans="20:46" ht="18.75" customHeight="1">
      <c r="T1538" s="67"/>
      <c r="U1538" s="67"/>
      <c r="V1538" s="67"/>
      <c r="W1538" s="67"/>
      <c r="X1538" s="67"/>
      <c r="Y1538" s="67"/>
      <c r="Z1538" s="67"/>
      <c r="AA1538" s="67"/>
      <c r="AB1538" s="67"/>
      <c r="AC1538" s="67"/>
      <c r="AD1538" s="68"/>
      <c r="AE1538" s="68"/>
      <c r="AF1538" s="68"/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8"/>
      <c r="AS1538" s="68"/>
      <c r="AT1538" s="68"/>
    </row>
    <row r="1539" spans="20:46" ht="18.75" customHeight="1">
      <c r="T1539" s="67"/>
      <c r="U1539" s="67"/>
      <c r="V1539" s="67"/>
      <c r="W1539" s="67"/>
      <c r="X1539" s="67"/>
      <c r="Y1539" s="67"/>
      <c r="Z1539" s="67"/>
      <c r="AA1539" s="67"/>
      <c r="AB1539" s="67"/>
      <c r="AC1539" s="67"/>
      <c r="AD1539" s="68"/>
      <c r="AE1539" s="68"/>
      <c r="AF1539" s="68"/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8"/>
      <c r="AS1539" s="68"/>
      <c r="AT1539" s="68"/>
    </row>
    <row r="1540" spans="20:46" ht="18.75" customHeight="1">
      <c r="T1540" s="67"/>
      <c r="U1540" s="67"/>
      <c r="V1540" s="67"/>
      <c r="W1540" s="67"/>
      <c r="X1540" s="67"/>
      <c r="Y1540" s="67"/>
      <c r="Z1540" s="67"/>
      <c r="AA1540" s="67"/>
      <c r="AB1540" s="67"/>
      <c r="AC1540" s="67"/>
      <c r="AD1540" s="68"/>
      <c r="AE1540" s="68"/>
      <c r="AF1540" s="68"/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8"/>
      <c r="AS1540" s="68"/>
      <c r="AT1540" s="68"/>
    </row>
    <row r="1541" spans="20:46" ht="18.75" customHeight="1">
      <c r="T1541" s="67"/>
      <c r="U1541" s="67"/>
      <c r="V1541" s="67"/>
      <c r="W1541" s="67"/>
      <c r="X1541" s="67"/>
      <c r="Y1541" s="67"/>
      <c r="Z1541" s="67"/>
      <c r="AA1541" s="67"/>
      <c r="AB1541" s="67"/>
      <c r="AC1541" s="67"/>
      <c r="AD1541" s="68"/>
      <c r="AE1541" s="68"/>
      <c r="AF1541" s="68"/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8"/>
      <c r="AS1541" s="68"/>
      <c r="AT1541" s="68"/>
    </row>
    <row r="1542" spans="20:46" ht="18.75" customHeight="1">
      <c r="T1542" s="67"/>
      <c r="U1542" s="67"/>
      <c r="V1542" s="67"/>
      <c r="W1542" s="67"/>
      <c r="X1542" s="67"/>
      <c r="Y1542" s="67"/>
      <c r="Z1542" s="67"/>
      <c r="AA1542" s="67"/>
      <c r="AB1542" s="67"/>
      <c r="AC1542" s="67"/>
      <c r="AD1542" s="68"/>
      <c r="AE1542" s="68"/>
      <c r="AF1542" s="68"/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8"/>
      <c r="AS1542" s="68"/>
      <c r="AT1542" s="68"/>
    </row>
    <row r="1543" spans="20:46" ht="18.75" customHeight="1">
      <c r="T1543" s="67"/>
      <c r="U1543" s="67"/>
      <c r="V1543" s="67"/>
      <c r="W1543" s="67"/>
      <c r="X1543" s="67"/>
      <c r="Y1543" s="67"/>
      <c r="Z1543" s="67"/>
      <c r="AA1543" s="67"/>
      <c r="AB1543" s="67"/>
      <c r="AC1543" s="67"/>
      <c r="AD1543" s="68"/>
      <c r="AE1543" s="68"/>
      <c r="AF1543" s="68"/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8"/>
      <c r="AS1543" s="68"/>
      <c r="AT1543" s="68"/>
    </row>
    <row r="1544" spans="20:46" ht="18.75" customHeight="1">
      <c r="T1544" s="67"/>
      <c r="U1544" s="67"/>
      <c r="V1544" s="67"/>
      <c r="W1544" s="67"/>
      <c r="X1544" s="67"/>
      <c r="Y1544" s="67"/>
      <c r="Z1544" s="67"/>
      <c r="AA1544" s="67"/>
      <c r="AB1544" s="67"/>
      <c r="AC1544" s="67"/>
      <c r="AD1544" s="68"/>
      <c r="AE1544" s="68"/>
      <c r="AF1544" s="68"/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8"/>
      <c r="AS1544" s="68"/>
      <c r="AT1544" s="68"/>
    </row>
    <row r="1545" spans="20:46" ht="18.75" customHeight="1">
      <c r="T1545" s="67"/>
      <c r="U1545" s="67"/>
      <c r="V1545" s="67"/>
      <c r="W1545" s="67"/>
      <c r="X1545" s="67"/>
      <c r="Y1545" s="67"/>
      <c r="Z1545" s="67"/>
      <c r="AA1545" s="67"/>
      <c r="AB1545" s="67"/>
      <c r="AC1545" s="67"/>
      <c r="AD1545" s="68"/>
      <c r="AE1545" s="68"/>
      <c r="AF1545" s="68"/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8"/>
      <c r="AS1545" s="68"/>
      <c r="AT1545" s="68"/>
    </row>
    <row r="1546" spans="20:46" ht="18.75" customHeight="1">
      <c r="T1546" s="67"/>
      <c r="U1546" s="67"/>
      <c r="V1546" s="67"/>
      <c r="W1546" s="67"/>
      <c r="X1546" s="67"/>
      <c r="Y1546" s="67"/>
      <c r="Z1546" s="67"/>
      <c r="AA1546" s="67"/>
      <c r="AB1546" s="67"/>
      <c r="AC1546" s="67"/>
      <c r="AD1546" s="68"/>
      <c r="AE1546" s="68"/>
      <c r="AF1546" s="68"/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8"/>
      <c r="AS1546" s="68"/>
      <c r="AT1546" s="68"/>
    </row>
    <row r="1547" spans="20:46" ht="18.75" customHeight="1">
      <c r="T1547" s="67"/>
      <c r="U1547" s="67"/>
      <c r="V1547" s="67"/>
      <c r="W1547" s="67"/>
      <c r="X1547" s="67"/>
      <c r="Y1547" s="67"/>
      <c r="Z1547" s="67"/>
      <c r="AA1547" s="67"/>
      <c r="AB1547" s="67"/>
      <c r="AC1547" s="67"/>
      <c r="AD1547" s="68"/>
      <c r="AE1547" s="68"/>
      <c r="AF1547" s="68"/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8"/>
      <c r="AS1547" s="68"/>
      <c r="AT1547" s="68"/>
    </row>
    <row r="1548" spans="20:46" ht="18.75" customHeight="1">
      <c r="T1548" s="67"/>
      <c r="U1548" s="67"/>
      <c r="V1548" s="67"/>
      <c r="W1548" s="67"/>
      <c r="X1548" s="67"/>
      <c r="Y1548" s="67"/>
      <c r="Z1548" s="67"/>
      <c r="AA1548" s="67"/>
      <c r="AB1548" s="67"/>
      <c r="AC1548" s="67"/>
      <c r="AD1548" s="68"/>
      <c r="AE1548" s="68"/>
      <c r="AF1548" s="68"/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8"/>
      <c r="AS1548" s="68"/>
      <c r="AT1548" s="68"/>
    </row>
    <row r="1549" spans="20:46" ht="18.75" customHeight="1">
      <c r="T1549" s="67"/>
      <c r="U1549" s="67"/>
      <c r="V1549" s="67"/>
      <c r="W1549" s="67"/>
      <c r="X1549" s="67"/>
      <c r="Y1549" s="67"/>
      <c r="Z1549" s="67"/>
      <c r="AA1549" s="67"/>
      <c r="AB1549" s="67"/>
      <c r="AC1549" s="67"/>
      <c r="AD1549" s="68"/>
      <c r="AE1549" s="68"/>
      <c r="AF1549" s="68"/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8"/>
      <c r="AS1549" s="68"/>
      <c r="AT1549" s="68"/>
    </row>
    <row r="1550" spans="20:46" ht="18.75" customHeight="1">
      <c r="T1550" s="67"/>
      <c r="U1550" s="67"/>
      <c r="V1550" s="67"/>
      <c r="W1550" s="67"/>
      <c r="X1550" s="67"/>
      <c r="Y1550" s="67"/>
      <c r="Z1550" s="67"/>
      <c r="AA1550" s="67"/>
      <c r="AB1550" s="67"/>
      <c r="AC1550" s="67"/>
      <c r="AD1550" s="68"/>
      <c r="AE1550" s="68"/>
      <c r="AF1550" s="68"/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8"/>
      <c r="AS1550" s="68"/>
      <c r="AT1550" s="68"/>
    </row>
    <row r="1551" spans="20:46" ht="18.75" customHeight="1">
      <c r="T1551" s="67"/>
      <c r="U1551" s="67"/>
      <c r="V1551" s="67"/>
      <c r="W1551" s="67"/>
      <c r="X1551" s="67"/>
      <c r="Y1551" s="67"/>
      <c r="Z1551" s="67"/>
      <c r="AA1551" s="67"/>
      <c r="AB1551" s="67"/>
      <c r="AC1551" s="67"/>
      <c r="AD1551" s="68"/>
      <c r="AE1551" s="68"/>
      <c r="AF1551" s="68"/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8"/>
      <c r="AS1551" s="68"/>
      <c r="AT1551" s="68"/>
    </row>
    <row r="1552" spans="20:46" ht="18.75" customHeight="1">
      <c r="T1552" s="67"/>
      <c r="U1552" s="67"/>
      <c r="V1552" s="67"/>
      <c r="W1552" s="67"/>
      <c r="X1552" s="67"/>
      <c r="Y1552" s="67"/>
      <c r="Z1552" s="67"/>
      <c r="AA1552" s="67"/>
      <c r="AB1552" s="67"/>
      <c r="AC1552" s="67"/>
      <c r="AD1552" s="68"/>
      <c r="AE1552" s="68"/>
      <c r="AF1552" s="68"/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8"/>
      <c r="AS1552" s="68"/>
      <c r="AT1552" s="68"/>
    </row>
    <row r="1553" spans="20:46" ht="18.75" customHeight="1">
      <c r="T1553" s="67"/>
      <c r="U1553" s="67"/>
      <c r="V1553" s="67"/>
      <c r="W1553" s="67"/>
      <c r="X1553" s="67"/>
      <c r="Y1553" s="67"/>
      <c r="Z1553" s="67"/>
      <c r="AA1553" s="67"/>
      <c r="AB1553" s="67"/>
      <c r="AC1553" s="67"/>
      <c r="AD1553" s="68"/>
      <c r="AE1553" s="68"/>
      <c r="AF1553" s="68"/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8"/>
      <c r="AS1553" s="68"/>
      <c r="AT1553" s="68"/>
    </row>
    <row r="1554" spans="20:46" ht="18.75" customHeight="1">
      <c r="T1554" s="67"/>
      <c r="U1554" s="67"/>
      <c r="V1554" s="67"/>
      <c r="W1554" s="67"/>
      <c r="X1554" s="67"/>
      <c r="Y1554" s="67"/>
      <c r="Z1554" s="67"/>
      <c r="AA1554" s="67"/>
      <c r="AB1554" s="67"/>
      <c r="AC1554" s="67"/>
      <c r="AD1554" s="68"/>
      <c r="AE1554" s="68"/>
      <c r="AF1554" s="68"/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8"/>
      <c r="AS1554" s="68"/>
      <c r="AT1554" s="68"/>
    </row>
    <row r="1555" spans="20:46" ht="18.75" customHeight="1">
      <c r="T1555" s="67"/>
      <c r="U1555" s="67"/>
      <c r="V1555" s="67"/>
      <c r="W1555" s="67"/>
      <c r="X1555" s="67"/>
      <c r="Y1555" s="67"/>
      <c r="Z1555" s="67"/>
      <c r="AA1555" s="67"/>
      <c r="AB1555" s="67"/>
      <c r="AC1555" s="67"/>
      <c r="AD1555" s="68"/>
      <c r="AE1555" s="68"/>
      <c r="AF1555" s="68"/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8"/>
      <c r="AS1555" s="68"/>
      <c r="AT1555" s="68"/>
    </row>
    <row r="1556" spans="20:46" ht="18.75" customHeight="1">
      <c r="T1556" s="67"/>
      <c r="U1556" s="67"/>
      <c r="V1556" s="67"/>
      <c r="W1556" s="67"/>
      <c r="X1556" s="67"/>
      <c r="Y1556" s="67"/>
      <c r="Z1556" s="67"/>
      <c r="AA1556" s="67"/>
      <c r="AB1556" s="67"/>
      <c r="AC1556" s="67"/>
      <c r="AD1556" s="68"/>
      <c r="AE1556" s="68"/>
      <c r="AF1556" s="68"/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8"/>
      <c r="AS1556" s="68"/>
      <c r="AT1556" s="68"/>
    </row>
    <row r="1557" spans="20:46" ht="18.75" customHeight="1">
      <c r="T1557" s="67"/>
      <c r="U1557" s="67"/>
      <c r="V1557" s="67"/>
      <c r="W1557" s="67"/>
      <c r="X1557" s="67"/>
      <c r="Y1557" s="67"/>
      <c r="Z1557" s="67"/>
      <c r="AA1557" s="67"/>
      <c r="AB1557" s="67"/>
      <c r="AC1557" s="67"/>
      <c r="AD1557" s="68"/>
      <c r="AE1557" s="68"/>
      <c r="AF1557" s="68"/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8"/>
      <c r="AS1557" s="68"/>
      <c r="AT1557" s="68"/>
    </row>
    <row r="1558" spans="20:46" ht="18.75" customHeight="1">
      <c r="T1558" s="67"/>
      <c r="U1558" s="67"/>
      <c r="V1558" s="67"/>
      <c r="W1558" s="67"/>
      <c r="X1558" s="67"/>
      <c r="Y1558" s="67"/>
      <c r="Z1558" s="67"/>
      <c r="AA1558" s="67"/>
      <c r="AB1558" s="67"/>
      <c r="AC1558" s="67"/>
      <c r="AD1558" s="68"/>
      <c r="AE1558" s="68"/>
      <c r="AF1558" s="68"/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8"/>
      <c r="AS1558" s="68"/>
      <c r="AT1558" s="68"/>
    </row>
    <row r="1559" spans="20:46" ht="18.75" customHeight="1">
      <c r="T1559" s="67"/>
      <c r="U1559" s="67"/>
      <c r="V1559" s="67"/>
      <c r="W1559" s="67"/>
      <c r="X1559" s="67"/>
      <c r="Y1559" s="67"/>
      <c r="Z1559" s="67"/>
      <c r="AA1559" s="67"/>
      <c r="AB1559" s="67"/>
      <c r="AC1559" s="67"/>
      <c r="AD1559" s="68"/>
      <c r="AE1559" s="68"/>
      <c r="AF1559" s="68"/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8"/>
      <c r="AS1559" s="68"/>
      <c r="AT1559" s="68"/>
    </row>
    <row r="1560" spans="20:46" ht="18.75" customHeight="1">
      <c r="T1560" s="67"/>
      <c r="U1560" s="67"/>
      <c r="V1560" s="67"/>
      <c r="W1560" s="67"/>
      <c r="X1560" s="67"/>
      <c r="Y1560" s="67"/>
      <c r="Z1560" s="67"/>
      <c r="AA1560" s="67"/>
      <c r="AB1560" s="67"/>
      <c r="AC1560" s="67"/>
      <c r="AD1560" s="68"/>
      <c r="AE1560" s="68"/>
      <c r="AF1560" s="68"/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8"/>
      <c r="AS1560" s="68"/>
      <c r="AT1560" s="68"/>
    </row>
    <row r="1561" spans="20:46" ht="18.75" customHeight="1">
      <c r="T1561" s="67"/>
      <c r="U1561" s="67"/>
      <c r="V1561" s="67"/>
      <c r="W1561" s="67"/>
      <c r="X1561" s="67"/>
      <c r="Y1561" s="67"/>
      <c r="Z1561" s="67"/>
      <c r="AA1561" s="67"/>
      <c r="AB1561" s="67"/>
      <c r="AC1561" s="67"/>
      <c r="AD1561" s="68"/>
      <c r="AE1561" s="68"/>
      <c r="AF1561" s="68"/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8"/>
      <c r="AS1561" s="68"/>
      <c r="AT1561" s="68"/>
    </row>
    <row r="1562" spans="20:46" ht="18.75" customHeight="1">
      <c r="T1562" s="67"/>
      <c r="U1562" s="67"/>
      <c r="V1562" s="67"/>
      <c r="W1562" s="67"/>
      <c r="X1562" s="67"/>
      <c r="Y1562" s="67"/>
      <c r="Z1562" s="67"/>
      <c r="AA1562" s="67"/>
      <c r="AB1562" s="67"/>
      <c r="AC1562" s="67"/>
      <c r="AD1562" s="68"/>
      <c r="AE1562" s="68"/>
      <c r="AF1562" s="68"/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8"/>
      <c r="AS1562" s="68"/>
      <c r="AT1562" s="68"/>
    </row>
    <row r="1563" spans="20:46" ht="18.75" customHeight="1">
      <c r="T1563" s="67"/>
      <c r="U1563" s="67"/>
      <c r="V1563" s="67"/>
      <c r="W1563" s="67"/>
      <c r="X1563" s="67"/>
      <c r="Y1563" s="67"/>
      <c r="Z1563" s="67"/>
      <c r="AA1563" s="67"/>
      <c r="AB1563" s="67"/>
      <c r="AC1563" s="67"/>
      <c r="AD1563" s="68"/>
      <c r="AE1563" s="68"/>
      <c r="AF1563" s="68"/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8"/>
      <c r="AS1563" s="68"/>
      <c r="AT1563" s="68"/>
    </row>
    <row r="1564" spans="20:46" ht="18.75" customHeight="1">
      <c r="T1564" s="67"/>
      <c r="U1564" s="67"/>
      <c r="V1564" s="67"/>
      <c r="W1564" s="67"/>
      <c r="X1564" s="67"/>
      <c r="Y1564" s="67"/>
      <c r="Z1564" s="67"/>
      <c r="AA1564" s="67"/>
      <c r="AB1564" s="67"/>
      <c r="AC1564" s="67"/>
      <c r="AD1564" s="68"/>
      <c r="AE1564" s="68"/>
      <c r="AF1564" s="68"/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8"/>
      <c r="AS1564" s="68"/>
      <c r="AT1564" s="68"/>
    </row>
    <row r="1565" spans="20:46" ht="18.75" customHeight="1">
      <c r="T1565" s="67"/>
      <c r="U1565" s="67"/>
      <c r="V1565" s="67"/>
      <c r="W1565" s="67"/>
      <c r="X1565" s="67"/>
      <c r="Y1565" s="67"/>
      <c r="Z1565" s="67"/>
      <c r="AA1565" s="67"/>
      <c r="AB1565" s="67"/>
      <c r="AC1565" s="67"/>
      <c r="AD1565" s="68"/>
      <c r="AE1565" s="68"/>
      <c r="AF1565" s="68"/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8"/>
      <c r="AS1565" s="68"/>
      <c r="AT1565" s="68"/>
    </row>
    <row r="1566" spans="20:46" ht="18.75" customHeight="1">
      <c r="T1566" s="67"/>
      <c r="U1566" s="67"/>
      <c r="V1566" s="67"/>
      <c r="W1566" s="67"/>
      <c r="X1566" s="67"/>
      <c r="Y1566" s="67"/>
      <c r="Z1566" s="67"/>
      <c r="AA1566" s="67"/>
      <c r="AB1566" s="67"/>
      <c r="AC1566" s="67"/>
      <c r="AD1566" s="68"/>
      <c r="AE1566" s="68"/>
      <c r="AF1566" s="68"/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8"/>
      <c r="AS1566" s="68"/>
      <c r="AT1566" s="68"/>
    </row>
    <row r="1567" spans="20:46" ht="18.75" customHeight="1">
      <c r="T1567" s="67"/>
      <c r="U1567" s="67"/>
      <c r="V1567" s="67"/>
      <c r="W1567" s="67"/>
      <c r="X1567" s="67"/>
      <c r="Y1567" s="67"/>
      <c r="Z1567" s="67"/>
      <c r="AA1567" s="67"/>
      <c r="AB1567" s="67"/>
      <c r="AC1567" s="67"/>
      <c r="AD1567" s="68"/>
      <c r="AE1567" s="68"/>
      <c r="AF1567" s="68"/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8"/>
      <c r="AS1567" s="68"/>
      <c r="AT1567" s="68"/>
    </row>
    <row r="1568" spans="20:46" ht="18.75" customHeight="1">
      <c r="T1568" s="67"/>
      <c r="U1568" s="67"/>
      <c r="V1568" s="67"/>
      <c r="W1568" s="67"/>
      <c r="X1568" s="67"/>
      <c r="Y1568" s="67"/>
      <c r="Z1568" s="67"/>
      <c r="AA1568" s="67"/>
      <c r="AB1568" s="67"/>
      <c r="AC1568" s="67"/>
      <c r="AD1568" s="68"/>
      <c r="AE1568" s="68"/>
      <c r="AF1568" s="68"/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8"/>
      <c r="AS1568" s="68"/>
      <c r="AT1568" s="68"/>
    </row>
    <row r="1569" spans="20:46" ht="18.75" customHeight="1">
      <c r="T1569" s="67"/>
      <c r="U1569" s="67"/>
      <c r="V1569" s="67"/>
      <c r="W1569" s="67"/>
      <c r="X1569" s="67"/>
      <c r="Y1569" s="67"/>
      <c r="Z1569" s="67"/>
      <c r="AA1569" s="67"/>
      <c r="AB1569" s="67"/>
      <c r="AC1569" s="67"/>
      <c r="AD1569" s="68"/>
      <c r="AE1569" s="68"/>
      <c r="AF1569" s="68"/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8"/>
      <c r="AS1569" s="68"/>
      <c r="AT1569" s="68"/>
    </row>
    <row r="1570" spans="20:46" ht="18.75" customHeight="1">
      <c r="T1570" s="67"/>
      <c r="U1570" s="67"/>
      <c r="V1570" s="67"/>
      <c r="W1570" s="67"/>
      <c r="X1570" s="67"/>
      <c r="Y1570" s="67"/>
      <c r="Z1570" s="67"/>
      <c r="AA1570" s="67"/>
      <c r="AB1570" s="67"/>
      <c r="AC1570" s="67"/>
      <c r="AD1570" s="68"/>
      <c r="AE1570" s="68"/>
      <c r="AF1570" s="68"/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8"/>
      <c r="AS1570" s="68"/>
      <c r="AT1570" s="68"/>
    </row>
    <row r="1571" spans="20:46" ht="18.75" customHeight="1">
      <c r="T1571" s="67"/>
      <c r="U1571" s="67"/>
      <c r="V1571" s="67"/>
      <c r="W1571" s="67"/>
      <c r="X1571" s="67"/>
      <c r="Y1571" s="67"/>
      <c r="Z1571" s="67"/>
      <c r="AA1571" s="67"/>
      <c r="AB1571" s="67"/>
      <c r="AC1571" s="67"/>
      <c r="AD1571" s="68"/>
      <c r="AE1571" s="68"/>
      <c r="AF1571" s="68"/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8"/>
      <c r="AS1571" s="68"/>
      <c r="AT1571" s="68"/>
    </row>
    <row r="1572" spans="20:46" ht="18.75" customHeight="1">
      <c r="T1572" s="67"/>
      <c r="U1572" s="67"/>
      <c r="V1572" s="67"/>
      <c r="W1572" s="67"/>
      <c r="X1572" s="67"/>
      <c r="Y1572" s="67"/>
      <c r="Z1572" s="67"/>
      <c r="AA1572" s="67"/>
      <c r="AB1572" s="67"/>
      <c r="AC1572" s="67"/>
      <c r="AD1572" s="68"/>
      <c r="AE1572" s="68"/>
      <c r="AF1572" s="68"/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8"/>
      <c r="AS1572" s="68"/>
      <c r="AT1572" s="68"/>
    </row>
    <row r="1573" spans="20:46" ht="18.75" customHeight="1">
      <c r="T1573" s="67"/>
      <c r="U1573" s="67"/>
      <c r="V1573" s="67"/>
      <c r="W1573" s="67"/>
      <c r="X1573" s="67"/>
      <c r="Y1573" s="67"/>
      <c r="Z1573" s="67"/>
      <c r="AA1573" s="67"/>
      <c r="AB1573" s="67"/>
      <c r="AC1573" s="67"/>
      <c r="AD1573" s="68"/>
      <c r="AE1573" s="68"/>
      <c r="AF1573" s="68"/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8"/>
      <c r="AS1573" s="68"/>
      <c r="AT1573" s="68"/>
    </row>
    <row r="1574" spans="20:46" ht="18.75" customHeight="1">
      <c r="T1574" s="67"/>
      <c r="U1574" s="67"/>
      <c r="V1574" s="67"/>
      <c r="W1574" s="67"/>
      <c r="X1574" s="67"/>
      <c r="Y1574" s="67"/>
      <c r="Z1574" s="67"/>
      <c r="AA1574" s="67"/>
      <c r="AB1574" s="67"/>
      <c r="AC1574" s="67"/>
      <c r="AD1574" s="68"/>
      <c r="AE1574" s="68"/>
      <c r="AF1574" s="68"/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8"/>
      <c r="AS1574" s="68"/>
      <c r="AT1574" s="68"/>
    </row>
    <row r="1575" spans="20:46" ht="18.75" customHeight="1">
      <c r="T1575" s="67"/>
      <c r="U1575" s="67"/>
      <c r="V1575" s="67"/>
      <c r="W1575" s="67"/>
      <c r="X1575" s="67"/>
      <c r="Y1575" s="67"/>
      <c r="Z1575" s="67"/>
      <c r="AA1575" s="67"/>
      <c r="AB1575" s="67"/>
      <c r="AC1575" s="67"/>
      <c r="AD1575" s="68"/>
      <c r="AE1575" s="68"/>
      <c r="AF1575" s="68"/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8"/>
      <c r="AS1575" s="68"/>
      <c r="AT1575" s="68"/>
    </row>
    <row r="1576" spans="20:46" ht="18.75" customHeight="1">
      <c r="T1576" s="67"/>
      <c r="U1576" s="67"/>
      <c r="V1576" s="67"/>
      <c r="W1576" s="67"/>
      <c r="X1576" s="67"/>
      <c r="Y1576" s="67"/>
      <c r="Z1576" s="67"/>
      <c r="AA1576" s="67"/>
      <c r="AB1576" s="67"/>
      <c r="AC1576" s="67"/>
      <c r="AD1576" s="68"/>
      <c r="AE1576" s="68"/>
      <c r="AF1576" s="68"/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8"/>
      <c r="AS1576" s="68"/>
      <c r="AT1576" s="68"/>
    </row>
    <row r="1577" spans="20:46" ht="18.75" customHeight="1">
      <c r="T1577" s="67"/>
      <c r="U1577" s="67"/>
      <c r="V1577" s="67"/>
      <c r="W1577" s="67"/>
      <c r="X1577" s="67"/>
      <c r="Y1577" s="67"/>
      <c r="Z1577" s="67"/>
      <c r="AA1577" s="67"/>
      <c r="AB1577" s="67"/>
      <c r="AC1577" s="67"/>
      <c r="AD1577" s="68"/>
      <c r="AE1577" s="68"/>
      <c r="AF1577" s="68"/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8"/>
      <c r="AS1577" s="68"/>
      <c r="AT1577" s="68"/>
    </row>
    <row r="1578" spans="20:46" ht="18.75" customHeight="1">
      <c r="T1578" s="67"/>
      <c r="U1578" s="67"/>
      <c r="V1578" s="67"/>
      <c r="W1578" s="67"/>
      <c r="X1578" s="67"/>
      <c r="Y1578" s="67"/>
      <c r="Z1578" s="67"/>
      <c r="AA1578" s="67"/>
      <c r="AB1578" s="67"/>
      <c r="AC1578" s="67"/>
      <c r="AD1578" s="68"/>
      <c r="AE1578" s="68"/>
      <c r="AF1578" s="68"/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8"/>
      <c r="AS1578" s="68"/>
      <c r="AT1578" s="68"/>
    </row>
    <row r="1579" spans="20:46" ht="18.75" customHeight="1">
      <c r="T1579" s="67"/>
      <c r="U1579" s="67"/>
      <c r="V1579" s="67"/>
      <c r="W1579" s="67"/>
      <c r="X1579" s="67"/>
      <c r="Y1579" s="67"/>
      <c r="Z1579" s="67"/>
      <c r="AA1579" s="67"/>
      <c r="AB1579" s="67"/>
      <c r="AC1579" s="67"/>
      <c r="AD1579" s="68"/>
      <c r="AE1579" s="68"/>
      <c r="AF1579" s="68"/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8"/>
      <c r="AS1579" s="68"/>
      <c r="AT1579" s="68"/>
    </row>
    <row r="1580" spans="20:46" ht="18.75" customHeight="1">
      <c r="T1580" s="67"/>
      <c r="U1580" s="67"/>
      <c r="V1580" s="67"/>
      <c r="W1580" s="67"/>
      <c r="X1580" s="67"/>
      <c r="Y1580" s="67"/>
      <c r="Z1580" s="67"/>
      <c r="AA1580" s="67"/>
      <c r="AB1580" s="67"/>
      <c r="AC1580" s="67"/>
      <c r="AD1580" s="68"/>
      <c r="AE1580" s="68"/>
      <c r="AF1580" s="68"/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8"/>
      <c r="AS1580" s="68"/>
      <c r="AT1580" s="68"/>
    </row>
    <row r="1581" spans="20:46" ht="18.75" customHeight="1">
      <c r="T1581" s="67"/>
      <c r="U1581" s="67"/>
      <c r="V1581" s="67"/>
      <c r="W1581" s="67"/>
      <c r="X1581" s="67"/>
      <c r="Y1581" s="67"/>
      <c r="Z1581" s="67"/>
      <c r="AA1581" s="67"/>
      <c r="AB1581" s="67"/>
      <c r="AC1581" s="67"/>
      <c r="AD1581" s="68"/>
      <c r="AE1581" s="68"/>
      <c r="AF1581" s="68"/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8"/>
      <c r="AS1581" s="68"/>
      <c r="AT1581" s="68"/>
    </row>
    <row r="1582" spans="20:46" ht="18.75" customHeight="1">
      <c r="T1582" s="67"/>
      <c r="U1582" s="67"/>
      <c r="V1582" s="67"/>
      <c r="W1582" s="67"/>
      <c r="X1582" s="67"/>
      <c r="Y1582" s="67"/>
      <c r="Z1582" s="67"/>
      <c r="AA1582" s="67"/>
      <c r="AB1582" s="67"/>
      <c r="AC1582" s="67"/>
      <c r="AD1582" s="68"/>
      <c r="AE1582" s="68"/>
      <c r="AF1582" s="68"/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8"/>
      <c r="AS1582" s="68"/>
      <c r="AT1582" s="68"/>
    </row>
    <row r="1583" spans="20:46" ht="18.75" customHeight="1">
      <c r="T1583" s="67"/>
      <c r="U1583" s="67"/>
      <c r="V1583" s="67"/>
      <c r="W1583" s="67"/>
      <c r="X1583" s="67"/>
      <c r="Y1583" s="67"/>
      <c r="Z1583" s="67"/>
      <c r="AA1583" s="67"/>
      <c r="AB1583" s="67"/>
      <c r="AC1583" s="67"/>
      <c r="AD1583" s="68"/>
      <c r="AE1583" s="68"/>
      <c r="AF1583" s="68"/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8"/>
      <c r="AS1583" s="68"/>
      <c r="AT1583" s="68"/>
    </row>
    <row r="1584" spans="20:46" ht="18.75" customHeight="1">
      <c r="T1584" s="67"/>
      <c r="U1584" s="67"/>
      <c r="V1584" s="67"/>
      <c r="W1584" s="67"/>
      <c r="X1584" s="67"/>
      <c r="Y1584" s="67"/>
      <c r="Z1584" s="67"/>
      <c r="AA1584" s="67"/>
      <c r="AB1584" s="67"/>
      <c r="AC1584" s="67"/>
      <c r="AD1584" s="68"/>
      <c r="AE1584" s="68"/>
      <c r="AF1584" s="68"/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8"/>
      <c r="AS1584" s="68"/>
      <c r="AT1584" s="68"/>
    </row>
    <row r="1585" spans="20:46" ht="18.75" customHeight="1">
      <c r="T1585" s="67"/>
      <c r="U1585" s="67"/>
      <c r="V1585" s="67"/>
      <c r="W1585" s="67"/>
      <c r="X1585" s="67"/>
      <c r="Y1585" s="67"/>
      <c r="Z1585" s="67"/>
      <c r="AA1585" s="67"/>
      <c r="AB1585" s="67"/>
      <c r="AC1585" s="67"/>
      <c r="AD1585" s="68"/>
      <c r="AE1585" s="68"/>
      <c r="AF1585" s="68"/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8"/>
      <c r="AS1585" s="68"/>
      <c r="AT1585" s="68"/>
    </row>
    <row r="1586" spans="20:46" ht="18.75" customHeight="1">
      <c r="T1586" s="67"/>
      <c r="U1586" s="67"/>
      <c r="V1586" s="67"/>
      <c r="W1586" s="67"/>
      <c r="X1586" s="67"/>
      <c r="Y1586" s="67"/>
      <c r="Z1586" s="67"/>
      <c r="AA1586" s="67"/>
      <c r="AB1586" s="67"/>
      <c r="AC1586" s="67"/>
      <c r="AD1586" s="68"/>
      <c r="AE1586" s="68"/>
      <c r="AF1586" s="68"/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8"/>
      <c r="AS1586" s="68"/>
      <c r="AT1586" s="68"/>
    </row>
    <row r="1587" spans="20:46" ht="18.75" customHeight="1">
      <c r="T1587" s="67"/>
      <c r="U1587" s="67"/>
      <c r="V1587" s="67"/>
      <c r="W1587" s="67"/>
      <c r="X1587" s="67"/>
      <c r="Y1587" s="67"/>
      <c r="Z1587" s="67"/>
      <c r="AA1587" s="67"/>
      <c r="AB1587" s="67"/>
      <c r="AC1587" s="67"/>
      <c r="AD1587" s="68"/>
      <c r="AE1587" s="68"/>
      <c r="AF1587" s="68"/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8"/>
      <c r="AS1587" s="68"/>
      <c r="AT1587" s="68"/>
    </row>
    <row r="1588" spans="20:46" ht="18.75" customHeight="1">
      <c r="T1588" s="67"/>
      <c r="U1588" s="67"/>
      <c r="V1588" s="67"/>
      <c r="W1588" s="67"/>
      <c r="X1588" s="67"/>
      <c r="Y1588" s="67"/>
      <c r="Z1588" s="67"/>
      <c r="AA1588" s="67"/>
      <c r="AB1588" s="67"/>
      <c r="AC1588" s="67"/>
      <c r="AD1588" s="68"/>
      <c r="AE1588" s="68"/>
      <c r="AF1588" s="68"/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8"/>
      <c r="AS1588" s="68"/>
      <c r="AT1588" s="68"/>
    </row>
    <row r="1589" spans="20:46" ht="18.75" customHeight="1">
      <c r="T1589" s="67"/>
      <c r="U1589" s="67"/>
      <c r="V1589" s="67"/>
      <c r="W1589" s="67"/>
      <c r="X1589" s="67"/>
      <c r="Y1589" s="67"/>
      <c r="Z1589" s="67"/>
      <c r="AA1589" s="67"/>
      <c r="AB1589" s="67"/>
      <c r="AC1589" s="67"/>
      <c r="AD1589" s="68"/>
      <c r="AE1589" s="68"/>
      <c r="AF1589" s="68"/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8"/>
      <c r="AS1589" s="68"/>
      <c r="AT1589" s="68"/>
    </row>
    <row r="1590" spans="20:46" ht="18.75" customHeight="1">
      <c r="T1590" s="67"/>
      <c r="U1590" s="67"/>
      <c r="V1590" s="67"/>
      <c r="W1590" s="67"/>
      <c r="X1590" s="67"/>
      <c r="Y1590" s="67"/>
      <c r="Z1590" s="67"/>
      <c r="AA1590" s="67"/>
      <c r="AB1590" s="67"/>
      <c r="AC1590" s="67"/>
      <c r="AD1590" s="68"/>
      <c r="AE1590" s="68"/>
      <c r="AF1590" s="68"/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8"/>
      <c r="AS1590" s="68"/>
      <c r="AT1590" s="68"/>
    </row>
    <row r="1591" spans="20:46" ht="18.75" customHeight="1">
      <c r="T1591" s="67"/>
      <c r="U1591" s="67"/>
      <c r="V1591" s="67"/>
      <c r="W1591" s="67"/>
      <c r="X1591" s="67"/>
      <c r="Y1591" s="67"/>
      <c r="Z1591" s="67"/>
      <c r="AA1591" s="67"/>
      <c r="AB1591" s="67"/>
      <c r="AC1591" s="67"/>
      <c r="AD1591" s="68"/>
      <c r="AE1591" s="68"/>
      <c r="AF1591" s="68"/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8"/>
      <c r="AS1591" s="68"/>
      <c r="AT1591" s="68"/>
    </row>
    <row r="1592" spans="20:46" ht="18.75" customHeight="1">
      <c r="T1592" s="67"/>
      <c r="U1592" s="67"/>
      <c r="V1592" s="67"/>
      <c r="W1592" s="67"/>
      <c r="X1592" s="67"/>
      <c r="Y1592" s="67"/>
      <c r="Z1592" s="67"/>
      <c r="AA1592" s="67"/>
      <c r="AB1592" s="67"/>
      <c r="AC1592" s="67"/>
      <c r="AD1592" s="68"/>
      <c r="AE1592" s="68"/>
      <c r="AF1592" s="68"/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8"/>
      <c r="AS1592" s="68"/>
      <c r="AT1592" s="68"/>
    </row>
    <row r="1593" spans="20:46" ht="18.75" customHeight="1">
      <c r="T1593" s="67"/>
      <c r="U1593" s="67"/>
      <c r="V1593" s="67"/>
      <c r="W1593" s="67"/>
      <c r="X1593" s="67"/>
      <c r="Y1593" s="67"/>
      <c r="Z1593" s="67"/>
      <c r="AA1593" s="67"/>
      <c r="AB1593" s="67"/>
      <c r="AC1593" s="67"/>
      <c r="AD1593" s="68"/>
      <c r="AE1593" s="68"/>
      <c r="AF1593" s="68"/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8"/>
      <c r="AS1593" s="68"/>
      <c r="AT1593" s="68"/>
    </row>
    <row r="1594" spans="20:46" ht="18.75" customHeight="1">
      <c r="T1594" s="67"/>
      <c r="U1594" s="67"/>
      <c r="V1594" s="67"/>
      <c r="W1594" s="67"/>
      <c r="X1594" s="67"/>
      <c r="Y1594" s="67"/>
      <c r="Z1594" s="67"/>
      <c r="AA1594" s="67"/>
      <c r="AB1594" s="67"/>
      <c r="AC1594" s="67"/>
      <c r="AD1594" s="68"/>
      <c r="AE1594" s="68"/>
      <c r="AF1594" s="68"/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8"/>
      <c r="AS1594" s="68"/>
      <c r="AT1594" s="68"/>
    </row>
    <row r="1595" spans="20:46" ht="18.75" customHeight="1">
      <c r="T1595" s="67"/>
      <c r="U1595" s="67"/>
      <c r="V1595" s="67"/>
      <c r="W1595" s="67"/>
      <c r="X1595" s="67"/>
      <c r="Y1595" s="67"/>
      <c r="Z1595" s="67"/>
      <c r="AA1595" s="67"/>
      <c r="AB1595" s="67"/>
      <c r="AC1595" s="67"/>
      <c r="AD1595" s="68"/>
      <c r="AE1595" s="68"/>
      <c r="AF1595" s="68"/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8"/>
      <c r="AS1595" s="68"/>
      <c r="AT1595" s="68"/>
    </row>
    <row r="1596" spans="20:46" ht="18.75" customHeight="1">
      <c r="T1596" s="67"/>
      <c r="U1596" s="67"/>
      <c r="V1596" s="67"/>
      <c r="W1596" s="67"/>
      <c r="X1596" s="67"/>
      <c r="Y1596" s="67"/>
      <c r="Z1596" s="67"/>
      <c r="AA1596" s="67"/>
      <c r="AB1596" s="67"/>
      <c r="AC1596" s="67"/>
      <c r="AD1596" s="68"/>
      <c r="AE1596" s="68"/>
      <c r="AF1596" s="68"/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8"/>
      <c r="AS1596" s="68"/>
      <c r="AT1596" s="68"/>
    </row>
    <row r="1597" spans="20:46" ht="18.75" customHeight="1">
      <c r="T1597" s="67"/>
      <c r="U1597" s="67"/>
      <c r="V1597" s="67"/>
      <c r="W1597" s="67"/>
      <c r="X1597" s="67"/>
      <c r="Y1597" s="67"/>
      <c r="Z1597" s="67"/>
      <c r="AA1597" s="67"/>
      <c r="AB1597" s="67"/>
      <c r="AC1597" s="67"/>
      <c r="AD1597" s="68"/>
      <c r="AE1597" s="68"/>
      <c r="AF1597" s="68"/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8"/>
      <c r="AS1597" s="68"/>
      <c r="AT1597" s="68"/>
    </row>
    <row r="1598" spans="20:46" ht="18.75" customHeight="1">
      <c r="T1598" s="67"/>
      <c r="U1598" s="67"/>
      <c r="V1598" s="67"/>
      <c r="W1598" s="67"/>
      <c r="X1598" s="67"/>
      <c r="Y1598" s="67"/>
      <c r="Z1598" s="67"/>
      <c r="AA1598" s="67"/>
      <c r="AB1598" s="67"/>
      <c r="AC1598" s="67"/>
      <c r="AD1598" s="68"/>
      <c r="AE1598" s="68"/>
      <c r="AF1598" s="68"/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8"/>
      <c r="AS1598" s="68"/>
      <c r="AT1598" s="68"/>
    </row>
    <row r="1599" spans="20:46" ht="18.75" customHeight="1">
      <c r="T1599" s="67"/>
      <c r="U1599" s="67"/>
      <c r="V1599" s="67"/>
      <c r="W1599" s="67"/>
      <c r="X1599" s="67"/>
      <c r="Y1599" s="67"/>
      <c r="Z1599" s="67"/>
      <c r="AA1599" s="67"/>
      <c r="AB1599" s="67"/>
      <c r="AC1599" s="67"/>
      <c r="AD1599" s="68"/>
      <c r="AE1599" s="68"/>
      <c r="AF1599" s="68"/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8"/>
      <c r="AS1599" s="68"/>
      <c r="AT1599" s="68"/>
    </row>
    <row r="1600" spans="20:46" ht="18.75" customHeight="1">
      <c r="T1600" s="67"/>
      <c r="U1600" s="67"/>
      <c r="V1600" s="67"/>
      <c r="W1600" s="67"/>
      <c r="X1600" s="67"/>
      <c r="Y1600" s="67"/>
      <c r="Z1600" s="67"/>
      <c r="AA1600" s="67"/>
      <c r="AB1600" s="67"/>
      <c r="AC1600" s="67"/>
      <c r="AD1600" s="68"/>
      <c r="AE1600" s="68"/>
      <c r="AF1600" s="68"/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8"/>
      <c r="AS1600" s="68"/>
      <c r="AT1600" s="68"/>
    </row>
    <row r="1601" spans="20:46" ht="18.75" customHeight="1">
      <c r="T1601" s="67"/>
      <c r="U1601" s="67"/>
      <c r="V1601" s="67"/>
      <c r="W1601" s="67"/>
      <c r="X1601" s="67"/>
      <c r="Y1601" s="67"/>
      <c r="Z1601" s="67"/>
      <c r="AA1601" s="67"/>
      <c r="AB1601" s="67"/>
      <c r="AC1601" s="67"/>
      <c r="AD1601" s="68"/>
      <c r="AE1601" s="68"/>
      <c r="AF1601" s="68"/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8"/>
      <c r="AS1601" s="68"/>
      <c r="AT1601" s="68"/>
    </row>
    <row r="1602" spans="20:46" ht="18.75" customHeight="1">
      <c r="T1602" s="67"/>
      <c r="U1602" s="67"/>
      <c r="V1602" s="67"/>
      <c r="W1602" s="67"/>
      <c r="X1602" s="67"/>
      <c r="Y1602" s="67"/>
      <c r="Z1602" s="67"/>
      <c r="AA1602" s="67"/>
      <c r="AB1602" s="67"/>
      <c r="AC1602" s="67"/>
      <c r="AD1602" s="68"/>
      <c r="AE1602" s="68"/>
      <c r="AF1602" s="68"/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8"/>
      <c r="AS1602" s="68"/>
      <c r="AT1602" s="68"/>
    </row>
    <row r="1603" spans="20:46" ht="18.75" customHeight="1">
      <c r="T1603" s="67"/>
      <c r="U1603" s="67"/>
      <c r="V1603" s="67"/>
      <c r="W1603" s="67"/>
      <c r="X1603" s="67"/>
      <c r="Y1603" s="67"/>
      <c r="Z1603" s="67"/>
      <c r="AA1603" s="67"/>
      <c r="AB1603" s="67"/>
      <c r="AC1603" s="67"/>
      <c r="AD1603" s="68"/>
      <c r="AE1603" s="68"/>
      <c r="AF1603" s="68"/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8"/>
      <c r="AS1603" s="68"/>
      <c r="AT1603" s="68"/>
    </row>
    <row r="1604" spans="20:46" ht="18.75" customHeight="1">
      <c r="T1604" s="67"/>
      <c r="U1604" s="67"/>
      <c r="V1604" s="67"/>
      <c r="W1604" s="67"/>
      <c r="X1604" s="67"/>
      <c r="Y1604" s="67"/>
      <c r="Z1604" s="67"/>
      <c r="AA1604" s="67"/>
      <c r="AB1604" s="67"/>
      <c r="AC1604" s="67"/>
      <c r="AD1604" s="68"/>
      <c r="AE1604" s="68"/>
      <c r="AF1604" s="68"/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8"/>
      <c r="AS1604" s="68"/>
      <c r="AT1604" s="68"/>
    </row>
    <row r="1605" spans="20:46" ht="18.75" customHeight="1">
      <c r="T1605" s="67"/>
      <c r="U1605" s="67"/>
      <c r="V1605" s="67"/>
      <c r="W1605" s="67"/>
      <c r="X1605" s="67"/>
      <c r="Y1605" s="67"/>
      <c r="Z1605" s="67"/>
      <c r="AA1605" s="67"/>
      <c r="AB1605" s="67"/>
      <c r="AC1605" s="67"/>
      <c r="AD1605" s="68"/>
      <c r="AE1605" s="68"/>
      <c r="AF1605" s="68"/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8"/>
      <c r="AS1605" s="68"/>
      <c r="AT1605" s="68"/>
    </row>
    <row r="1606" spans="20:46" ht="18.75" customHeight="1">
      <c r="T1606" s="67"/>
      <c r="U1606" s="67"/>
      <c r="V1606" s="67"/>
      <c r="W1606" s="67"/>
      <c r="X1606" s="67"/>
      <c r="Y1606" s="67"/>
      <c r="Z1606" s="67"/>
      <c r="AA1606" s="67"/>
      <c r="AB1606" s="67"/>
      <c r="AC1606" s="67"/>
      <c r="AD1606" s="68"/>
      <c r="AE1606" s="68"/>
      <c r="AF1606" s="68"/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8"/>
      <c r="AS1606" s="68"/>
      <c r="AT1606" s="68"/>
    </row>
    <row r="1607" spans="20:46" ht="18.75" customHeight="1">
      <c r="T1607" s="67"/>
      <c r="U1607" s="67"/>
      <c r="V1607" s="67"/>
      <c r="W1607" s="67"/>
      <c r="X1607" s="67"/>
      <c r="Y1607" s="67"/>
      <c r="Z1607" s="67"/>
      <c r="AA1607" s="67"/>
      <c r="AB1607" s="67"/>
      <c r="AC1607" s="67"/>
      <c r="AD1607" s="68"/>
      <c r="AE1607" s="68"/>
      <c r="AF1607" s="68"/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8"/>
      <c r="AS1607" s="68"/>
      <c r="AT1607" s="68"/>
    </row>
    <row r="1608" spans="20:46" ht="18.75" customHeight="1">
      <c r="T1608" s="67"/>
      <c r="U1608" s="67"/>
      <c r="V1608" s="67"/>
      <c r="W1608" s="67"/>
      <c r="X1608" s="67"/>
      <c r="Y1608" s="67"/>
      <c r="Z1608" s="67"/>
      <c r="AA1608" s="67"/>
      <c r="AB1608" s="67"/>
      <c r="AC1608" s="67"/>
      <c r="AD1608" s="68"/>
      <c r="AE1608" s="68"/>
      <c r="AF1608" s="68"/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8"/>
      <c r="AS1608" s="68"/>
      <c r="AT1608" s="68"/>
    </row>
    <row r="1609" spans="20:46" ht="18.75" customHeight="1">
      <c r="T1609" s="67"/>
      <c r="U1609" s="67"/>
      <c r="V1609" s="67"/>
      <c r="W1609" s="67"/>
      <c r="X1609" s="67"/>
      <c r="Y1609" s="67"/>
      <c r="Z1609" s="67"/>
      <c r="AA1609" s="67"/>
      <c r="AB1609" s="67"/>
      <c r="AC1609" s="67"/>
      <c r="AD1609" s="68"/>
      <c r="AE1609" s="68"/>
      <c r="AF1609" s="68"/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8"/>
      <c r="AS1609" s="68"/>
      <c r="AT1609" s="68"/>
    </row>
    <row r="1610" spans="20:46" ht="18.75" customHeight="1">
      <c r="T1610" s="67"/>
      <c r="U1610" s="67"/>
      <c r="V1610" s="67"/>
      <c r="W1610" s="67"/>
      <c r="X1610" s="67"/>
      <c r="Y1610" s="67"/>
      <c r="Z1610" s="67"/>
      <c r="AA1610" s="67"/>
      <c r="AB1610" s="67"/>
      <c r="AC1610" s="67"/>
      <c r="AD1610" s="68"/>
      <c r="AE1610" s="68"/>
      <c r="AF1610" s="68"/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8"/>
      <c r="AS1610" s="68"/>
      <c r="AT1610" s="68"/>
    </row>
    <row r="1611" spans="20:46" ht="18.75" customHeight="1">
      <c r="T1611" s="67"/>
      <c r="U1611" s="67"/>
      <c r="V1611" s="67"/>
      <c r="W1611" s="67"/>
      <c r="X1611" s="67"/>
      <c r="Y1611" s="67"/>
      <c r="Z1611" s="67"/>
      <c r="AA1611" s="67"/>
      <c r="AB1611" s="67"/>
      <c r="AC1611" s="67"/>
      <c r="AD1611" s="68"/>
      <c r="AE1611" s="68"/>
      <c r="AF1611" s="68"/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8"/>
      <c r="AS1611" s="68"/>
      <c r="AT1611" s="68"/>
    </row>
    <row r="1612" spans="20:46" ht="18.75" customHeight="1">
      <c r="T1612" s="67"/>
      <c r="U1612" s="67"/>
      <c r="V1612" s="67"/>
      <c r="W1612" s="67"/>
      <c r="X1612" s="67"/>
      <c r="Y1612" s="67"/>
      <c r="Z1612" s="67"/>
      <c r="AA1612" s="67"/>
      <c r="AB1612" s="67"/>
      <c r="AC1612" s="67"/>
      <c r="AD1612" s="68"/>
      <c r="AE1612" s="68"/>
      <c r="AF1612" s="68"/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8"/>
      <c r="AS1612" s="68"/>
      <c r="AT1612" s="68"/>
    </row>
    <row r="1613" spans="20:46" ht="18.75" customHeight="1">
      <c r="T1613" s="67"/>
      <c r="U1613" s="67"/>
      <c r="V1613" s="67"/>
      <c r="W1613" s="67"/>
      <c r="X1613" s="67"/>
      <c r="Y1613" s="67"/>
      <c r="Z1613" s="67"/>
      <c r="AA1613" s="67"/>
      <c r="AB1613" s="67"/>
      <c r="AC1613" s="67"/>
      <c r="AD1613" s="68"/>
      <c r="AE1613" s="68"/>
      <c r="AF1613" s="68"/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8"/>
      <c r="AS1613" s="68"/>
      <c r="AT1613" s="68"/>
    </row>
    <row r="1614" spans="20:46" ht="18.75" customHeight="1">
      <c r="T1614" s="67"/>
      <c r="U1614" s="67"/>
      <c r="V1614" s="67"/>
      <c r="W1614" s="67"/>
      <c r="X1614" s="67"/>
      <c r="Y1614" s="67"/>
      <c r="Z1614" s="67"/>
      <c r="AA1614" s="67"/>
      <c r="AB1614" s="67"/>
      <c r="AC1614" s="67"/>
      <c r="AD1614" s="68"/>
      <c r="AE1614" s="68"/>
      <c r="AF1614" s="68"/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8"/>
      <c r="AS1614" s="68"/>
      <c r="AT1614" s="68"/>
    </row>
    <row r="1615" spans="20:46" ht="18.75" customHeight="1">
      <c r="T1615" s="67"/>
      <c r="U1615" s="67"/>
      <c r="V1615" s="67"/>
      <c r="W1615" s="67"/>
      <c r="X1615" s="67"/>
      <c r="Y1615" s="67"/>
      <c r="Z1615" s="67"/>
      <c r="AA1615" s="67"/>
      <c r="AB1615" s="67"/>
      <c r="AC1615" s="67"/>
      <c r="AD1615" s="68"/>
      <c r="AE1615" s="68"/>
      <c r="AF1615" s="68"/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8"/>
      <c r="AS1615" s="68"/>
      <c r="AT1615" s="68"/>
    </row>
    <row r="1616" spans="20:46" ht="18.75" customHeight="1">
      <c r="T1616" s="67"/>
      <c r="U1616" s="67"/>
      <c r="V1616" s="67"/>
      <c r="W1616" s="67"/>
      <c r="X1616" s="67"/>
      <c r="Y1616" s="67"/>
      <c r="Z1616" s="67"/>
      <c r="AA1616" s="67"/>
      <c r="AB1616" s="67"/>
      <c r="AC1616" s="67"/>
      <c r="AD1616" s="68"/>
      <c r="AE1616" s="68"/>
      <c r="AF1616" s="68"/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8"/>
      <c r="AS1616" s="68"/>
      <c r="AT1616" s="68"/>
    </row>
    <row r="1617" spans="20:46" ht="18.75" customHeight="1">
      <c r="T1617" s="67"/>
      <c r="U1617" s="67"/>
      <c r="V1617" s="67"/>
      <c r="W1617" s="67"/>
      <c r="X1617" s="67"/>
      <c r="Y1617" s="67"/>
      <c r="Z1617" s="67"/>
      <c r="AA1617" s="67"/>
      <c r="AB1617" s="67"/>
      <c r="AC1617" s="67"/>
      <c r="AD1617" s="68"/>
      <c r="AE1617" s="68"/>
      <c r="AF1617" s="68"/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8"/>
      <c r="AS1617" s="68"/>
      <c r="AT1617" s="68"/>
    </row>
    <row r="1618" spans="20:46" ht="18.75" customHeight="1">
      <c r="T1618" s="67"/>
      <c r="U1618" s="67"/>
      <c r="V1618" s="67"/>
      <c r="W1618" s="67"/>
      <c r="X1618" s="67"/>
      <c r="Y1618" s="67"/>
      <c r="Z1618" s="67"/>
      <c r="AA1618" s="67"/>
      <c r="AB1618" s="67"/>
      <c r="AC1618" s="67"/>
      <c r="AD1618" s="68"/>
      <c r="AE1618" s="68"/>
      <c r="AF1618" s="68"/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8"/>
      <c r="AS1618" s="68"/>
      <c r="AT1618" s="68"/>
    </row>
    <row r="1619" spans="20:46" ht="18.75" customHeight="1">
      <c r="T1619" s="67"/>
      <c r="U1619" s="67"/>
      <c r="V1619" s="67"/>
      <c r="W1619" s="67"/>
      <c r="X1619" s="67"/>
      <c r="Y1619" s="67"/>
      <c r="Z1619" s="67"/>
      <c r="AA1619" s="67"/>
      <c r="AB1619" s="67"/>
      <c r="AC1619" s="67"/>
      <c r="AD1619" s="68"/>
      <c r="AE1619" s="68"/>
      <c r="AF1619" s="68"/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8"/>
      <c r="AS1619" s="68"/>
      <c r="AT1619" s="68"/>
    </row>
    <row r="1620" spans="20:46" ht="18.75" customHeight="1">
      <c r="T1620" s="67"/>
      <c r="U1620" s="67"/>
      <c r="V1620" s="67"/>
      <c r="W1620" s="67"/>
      <c r="X1620" s="67"/>
      <c r="Y1620" s="67"/>
      <c r="Z1620" s="67"/>
      <c r="AA1620" s="67"/>
      <c r="AB1620" s="67"/>
      <c r="AC1620" s="67"/>
      <c r="AD1620" s="68"/>
      <c r="AE1620" s="68"/>
      <c r="AF1620" s="68"/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8"/>
      <c r="AS1620" s="68"/>
      <c r="AT1620" s="68"/>
    </row>
    <row r="1621" spans="20:46" ht="18.75" customHeight="1">
      <c r="T1621" s="67"/>
      <c r="U1621" s="67"/>
      <c r="V1621" s="67"/>
      <c r="W1621" s="67"/>
      <c r="X1621" s="67"/>
      <c r="Y1621" s="67"/>
      <c r="Z1621" s="67"/>
      <c r="AA1621" s="67"/>
      <c r="AB1621" s="67"/>
      <c r="AC1621" s="67"/>
      <c r="AD1621" s="68"/>
      <c r="AE1621" s="68"/>
      <c r="AF1621" s="68"/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8"/>
      <c r="AS1621" s="68"/>
      <c r="AT1621" s="68"/>
    </row>
    <row r="1622" spans="20:46" ht="18.75" customHeight="1">
      <c r="T1622" s="67"/>
      <c r="U1622" s="67"/>
      <c r="V1622" s="67"/>
      <c r="W1622" s="67"/>
      <c r="X1622" s="67"/>
      <c r="Y1622" s="67"/>
      <c r="Z1622" s="67"/>
      <c r="AA1622" s="67"/>
      <c r="AB1622" s="67"/>
      <c r="AC1622" s="67"/>
      <c r="AD1622" s="68"/>
      <c r="AE1622" s="68"/>
      <c r="AF1622" s="68"/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8"/>
      <c r="AS1622" s="68"/>
      <c r="AT1622" s="68"/>
    </row>
    <row r="1623" spans="20:46" ht="18.75" customHeight="1">
      <c r="T1623" s="67"/>
      <c r="U1623" s="67"/>
      <c r="V1623" s="67"/>
      <c r="W1623" s="67"/>
      <c r="X1623" s="67"/>
      <c r="Y1623" s="67"/>
      <c r="Z1623" s="67"/>
      <c r="AA1623" s="67"/>
      <c r="AB1623" s="67"/>
      <c r="AC1623" s="67"/>
      <c r="AD1623" s="68"/>
      <c r="AE1623" s="68"/>
      <c r="AF1623" s="68"/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8"/>
      <c r="AS1623" s="68"/>
      <c r="AT1623" s="68"/>
    </row>
    <row r="1624" spans="20:46" ht="18.75" customHeight="1">
      <c r="T1624" s="67"/>
      <c r="U1624" s="67"/>
      <c r="V1624" s="67"/>
      <c r="W1624" s="67"/>
      <c r="X1624" s="67"/>
      <c r="Y1624" s="67"/>
      <c r="Z1624" s="67"/>
      <c r="AA1624" s="67"/>
      <c r="AB1624" s="67"/>
      <c r="AC1624" s="67"/>
      <c r="AD1624" s="68"/>
      <c r="AE1624" s="68"/>
      <c r="AF1624" s="68"/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8"/>
      <c r="AS1624" s="68"/>
      <c r="AT1624" s="68"/>
    </row>
    <row r="1625" spans="20:46" ht="18.75" customHeight="1">
      <c r="T1625" s="67"/>
      <c r="U1625" s="67"/>
      <c r="V1625" s="67"/>
      <c r="W1625" s="67"/>
      <c r="X1625" s="67"/>
      <c r="Y1625" s="67"/>
      <c r="Z1625" s="67"/>
      <c r="AA1625" s="67"/>
      <c r="AB1625" s="67"/>
      <c r="AC1625" s="67"/>
      <c r="AD1625" s="68"/>
      <c r="AE1625" s="68"/>
      <c r="AF1625" s="68"/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8"/>
      <c r="AS1625" s="68"/>
      <c r="AT1625" s="68"/>
    </row>
    <row r="1626" spans="20:46" ht="18.75" customHeight="1">
      <c r="T1626" s="67"/>
      <c r="U1626" s="67"/>
      <c r="V1626" s="67"/>
      <c r="W1626" s="67"/>
      <c r="X1626" s="67"/>
      <c r="Y1626" s="67"/>
      <c r="Z1626" s="67"/>
      <c r="AA1626" s="67"/>
      <c r="AB1626" s="67"/>
      <c r="AC1626" s="67"/>
      <c r="AD1626" s="68"/>
      <c r="AE1626" s="68"/>
      <c r="AF1626" s="68"/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8"/>
      <c r="AS1626" s="68"/>
      <c r="AT1626" s="68"/>
    </row>
    <row r="1627" spans="20:46" ht="18.75" customHeight="1">
      <c r="T1627" s="67"/>
      <c r="U1627" s="67"/>
      <c r="V1627" s="67"/>
      <c r="W1627" s="67"/>
      <c r="X1627" s="67"/>
      <c r="Y1627" s="67"/>
      <c r="Z1627" s="67"/>
      <c r="AA1627" s="67"/>
      <c r="AB1627" s="67"/>
      <c r="AC1627" s="67"/>
      <c r="AD1627" s="68"/>
      <c r="AE1627" s="68"/>
      <c r="AF1627" s="68"/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8"/>
      <c r="AS1627" s="68"/>
      <c r="AT1627" s="68"/>
    </row>
    <row r="1628" spans="20:46" ht="18.75" customHeight="1">
      <c r="T1628" s="67"/>
      <c r="U1628" s="67"/>
      <c r="V1628" s="67"/>
      <c r="W1628" s="67"/>
      <c r="X1628" s="67"/>
      <c r="Y1628" s="67"/>
      <c r="Z1628" s="67"/>
      <c r="AA1628" s="67"/>
      <c r="AB1628" s="67"/>
      <c r="AC1628" s="67"/>
      <c r="AD1628" s="68"/>
      <c r="AE1628" s="68"/>
      <c r="AF1628" s="68"/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8"/>
      <c r="AS1628" s="68"/>
      <c r="AT1628" s="68"/>
    </row>
    <row r="1629" spans="20:46" ht="18.75" customHeight="1">
      <c r="T1629" s="67"/>
      <c r="U1629" s="67"/>
      <c r="V1629" s="67"/>
      <c r="W1629" s="67"/>
      <c r="X1629" s="67"/>
      <c r="Y1629" s="67"/>
      <c r="Z1629" s="67"/>
      <c r="AA1629" s="67"/>
      <c r="AB1629" s="67"/>
      <c r="AC1629" s="67"/>
      <c r="AD1629" s="68"/>
      <c r="AE1629" s="68"/>
      <c r="AF1629" s="68"/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8"/>
      <c r="AS1629" s="68"/>
      <c r="AT1629" s="68"/>
    </row>
    <row r="1630" spans="20:46" ht="18.75" customHeight="1">
      <c r="T1630" s="67"/>
      <c r="U1630" s="67"/>
      <c r="V1630" s="67"/>
      <c r="W1630" s="67"/>
      <c r="X1630" s="67"/>
      <c r="Y1630" s="67"/>
      <c r="Z1630" s="67"/>
      <c r="AA1630" s="67"/>
      <c r="AB1630" s="67"/>
      <c r="AC1630" s="67"/>
      <c r="AD1630" s="68"/>
      <c r="AE1630" s="68"/>
      <c r="AF1630" s="68"/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8"/>
      <c r="AS1630" s="68"/>
      <c r="AT1630" s="68"/>
    </row>
    <row r="1631" spans="20:46" ht="18.75" customHeight="1">
      <c r="T1631" s="67"/>
      <c r="U1631" s="67"/>
      <c r="V1631" s="67"/>
      <c r="W1631" s="67"/>
      <c r="X1631" s="67"/>
      <c r="Y1631" s="67"/>
      <c r="Z1631" s="67"/>
      <c r="AA1631" s="67"/>
      <c r="AB1631" s="67"/>
      <c r="AC1631" s="67"/>
      <c r="AD1631" s="68"/>
      <c r="AE1631" s="68"/>
      <c r="AF1631" s="68"/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8"/>
      <c r="AS1631" s="68"/>
      <c r="AT1631" s="68"/>
    </row>
    <row r="1632" spans="20:46" ht="18.75" customHeight="1">
      <c r="T1632" s="67"/>
      <c r="U1632" s="67"/>
      <c r="V1632" s="67"/>
      <c r="W1632" s="67"/>
      <c r="X1632" s="67"/>
      <c r="Y1632" s="67"/>
      <c r="Z1632" s="67"/>
      <c r="AA1632" s="67"/>
      <c r="AB1632" s="67"/>
      <c r="AC1632" s="67"/>
      <c r="AD1632" s="68"/>
      <c r="AE1632" s="68"/>
      <c r="AF1632" s="68"/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8"/>
      <c r="AS1632" s="68"/>
      <c r="AT1632" s="68"/>
    </row>
    <row r="1633" spans="20:46" ht="18.75" customHeight="1">
      <c r="T1633" s="67"/>
      <c r="U1633" s="67"/>
      <c r="V1633" s="67"/>
      <c r="W1633" s="67"/>
      <c r="X1633" s="67"/>
      <c r="Y1633" s="67"/>
      <c r="Z1633" s="67"/>
      <c r="AA1633" s="67"/>
      <c r="AB1633" s="67"/>
      <c r="AC1633" s="67"/>
      <c r="AD1633" s="68"/>
      <c r="AE1633" s="68"/>
      <c r="AF1633" s="68"/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8"/>
      <c r="AS1633" s="68"/>
      <c r="AT1633" s="68"/>
    </row>
    <row r="1634" spans="20:46" ht="18.75" customHeight="1">
      <c r="T1634" s="67"/>
      <c r="U1634" s="67"/>
      <c r="V1634" s="67"/>
      <c r="W1634" s="67"/>
      <c r="X1634" s="67"/>
      <c r="Y1634" s="67"/>
      <c r="Z1634" s="67"/>
      <c r="AA1634" s="67"/>
      <c r="AB1634" s="67"/>
      <c r="AC1634" s="67"/>
      <c r="AD1634" s="68"/>
      <c r="AE1634" s="68"/>
      <c r="AF1634" s="68"/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8"/>
      <c r="AS1634" s="68"/>
      <c r="AT1634" s="68"/>
    </row>
    <row r="1635" spans="20:46" ht="18.75" customHeight="1">
      <c r="T1635" s="67"/>
      <c r="U1635" s="67"/>
      <c r="V1635" s="67"/>
      <c r="W1635" s="67"/>
      <c r="X1635" s="67"/>
      <c r="Y1635" s="67"/>
      <c r="Z1635" s="67"/>
      <c r="AA1635" s="67"/>
      <c r="AB1635" s="67"/>
      <c r="AC1635" s="67"/>
      <c r="AD1635" s="68"/>
      <c r="AE1635" s="68"/>
      <c r="AF1635" s="68"/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8"/>
      <c r="AS1635" s="68"/>
      <c r="AT1635" s="68"/>
    </row>
    <row r="1636" spans="20:46" ht="18.75" customHeight="1">
      <c r="T1636" s="67"/>
      <c r="U1636" s="67"/>
      <c r="V1636" s="67"/>
      <c r="W1636" s="67"/>
      <c r="X1636" s="67"/>
      <c r="Y1636" s="67"/>
      <c r="Z1636" s="67"/>
      <c r="AA1636" s="67"/>
      <c r="AB1636" s="67"/>
      <c r="AC1636" s="67"/>
      <c r="AD1636" s="68"/>
      <c r="AE1636" s="68"/>
      <c r="AF1636" s="68"/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8"/>
      <c r="AS1636" s="68"/>
      <c r="AT1636" s="68"/>
    </row>
    <row r="1637" spans="20:46" ht="18.75" customHeight="1">
      <c r="T1637" s="67"/>
      <c r="U1637" s="67"/>
      <c r="V1637" s="67"/>
      <c r="W1637" s="67"/>
      <c r="X1637" s="67"/>
      <c r="Y1637" s="67"/>
      <c r="Z1637" s="67"/>
      <c r="AA1637" s="67"/>
      <c r="AB1637" s="67"/>
      <c r="AC1637" s="67"/>
      <c r="AD1637" s="68"/>
      <c r="AE1637" s="68"/>
      <c r="AF1637" s="68"/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8"/>
      <c r="AS1637" s="68"/>
      <c r="AT1637" s="68"/>
    </row>
    <row r="1638" spans="20:46" ht="18.75" customHeight="1">
      <c r="T1638" s="67"/>
      <c r="U1638" s="67"/>
      <c r="V1638" s="67"/>
      <c r="W1638" s="67"/>
      <c r="X1638" s="67"/>
      <c r="Y1638" s="67"/>
      <c r="Z1638" s="67"/>
      <c r="AA1638" s="67"/>
      <c r="AB1638" s="67"/>
      <c r="AC1638" s="67"/>
      <c r="AD1638" s="68"/>
      <c r="AE1638" s="68"/>
      <c r="AF1638" s="68"/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8"/>
      <c r="AS1638" s="68"/>
      <c r="AT1638" s="68"/>
    </row>
    <row r="1639" spans="20:46" ht="18.75" customHeight="1">
      <c r="T1639" s="67"/>
      <c r="U1639" s="67"/>
      <c r="V1639" s="67"/>
      <c r="W1639" s="67"/>
      <c r="X1639" s="67"/>
      <c r="Y1639" s="67"/>
      <c r="Z1639" s="67"/>
      <c r="AA1639" s="67"/>
      <c r="AB1639" s="67"/>
      <c r="AC1639" s="67"/>
      <c r="AD1639" s="68"/>
      <c r="AE1639" s="68"/>
      <c r="AF1639" s="68"/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8"/>
      <c r="AS1639" s="68"/>
      <c r="AT1639" s="68"/>
    </row>
    <row r="1640" spans="20:46" ht="18.75" customHeight="1">
      <c r="T1640" s="67"/>
      <c r="U1640" s="67"/>
      <c r="V1640" s="67"/>
      <c r="W1640" s="67"/>
      <c r="X1640" s="67"/>
      <c r="Y1640" s="67"/>
      <c r="Z1640" s="67"/>
      <c r="AA1640" s="67"/>
      <c r="AB1640" s="67"/>
      <c r="AC1640" s="67"/>
      <c r="AD1640" s="68"/>
      <c r="AE1640" s="68"/>
      <c r="AF1640" s="68"/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8"/>
      <c r="AS1640" s="68"/>
      <c r="AT1640" s="68"/>
    </row>
    <row r="1641" spans="20:46" ht="18.75" customHeight="1">
      <c r="T1641" s="67"/>
      <c r="U1641" s="67"/>
      <c r="V1641" s="67"/>
      <c r="W1641" s="67"/>
      <c r="X1641" s="67"/>
      <c r="Y1641" s="67"/>
      <c r="Z1641" s="67"/>
      <c r="AA1641" s="67"/>
      <c r="AB1641" s="67"/>
      <c r="AC1641" s="67"/>
      <c r="AD1641" s="68"/>
      <c r="AE1641" s="68"/>
      <c r="AF1641" s="68"/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8"/>
      <c r="AS1641" s="68"/>
      <c r="AT1641" s="68"/>
    </row>
    <row r="1642" spans="20:46" ht="18.75" customHeight="1">
      <c r="T1642" s="67"/>
      <c r="U1642" s="67"/>
      <c r="V1642" s="67"/>
      <c r="W1642" s="67"/>
      <c r="X1642" s="67"/>
      <c r="Y1642" s="67"/>
      <c r="Z1642" s="67"/>
      <c r="AA1642" s="67"/>
      <c r="AB1642" s="67"/>
      <c r="AC1642" s="67"/>
      <c r="AD1642" s="68"/>
      <c r="AE1642" s="68"/>
      <c r="AF1642" s="68"/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8"/>
      <c r="AS1642" s="68"/>
      <c r="AT1642" s="68"/>
    </row>
    <row r="1643" spans="20:46" ht="18.75" customHeight="1">
      <c r="T1643" s="67"/>
      <c r="U1643" s="67"/>
      <c r="V1643" s="67"/>
      <c r="W1643" s="67"/>
      <c r="X1643" s="67"/>
      <c r="Y1643" s="67"/>
      <c r="Z1643" s="67"/>
      <c r="AA1643" s="67"/>
      <c r="AB1643" s="67"/>
      <c r="AC1643" s="67"/>
      <c r="AD1643" s="68"/>
      <c r="AE1643" s="68"/>
      <c r="AF1643" s="68"/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8"/>
      <c r="AS1643" s="68"/>
      <c r="AT1643" s="68"/>
    </row>
    <row r="1644" spans="20:46" ht="18.75" customHeight="1">
      <c r="T1644" s="67"/>
      <c r="U1644" s="67"/>
      <c r="V1644" s="67"/>
      <c r="W1644" s="67"/>
      <c r="X1644" s="67"/>
      <c r="Y1644" s="67"/>
      <c r="Z1644" s="67"/>
      <c r="AA1644" s="67"/>
      <c r="AB1644" s="67"/>
      <c r="AC1644" s="67"/>
      <c r="AD1644" s="68"/>
      <c r="AE1644" s="68"/>
      <c r="AF1644" s="68"/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8"/>
      <c r="AS1644" s="68"/>
      <c r="AT1644" s="68"/>
    </row>
    <row r="1645" spans="20:46" ht="18.75" customHeight="1">
      <c r="T1645" s="67"/>
      <c r="U1645" s="67"/>
      <c r="V1645" s="67"/>
      <c r="W1645" s="67"/>
      <c r="X1645" s="67"/>
      <c r="Y1645" s="67"/>
      <c r="Z1645" s="67"/>
      <c r="AA1645" s="67"/>
      <c r="AB1645" s="67"/>
      <c r="AC1645" s="67"/>
      <c r="AD1645" s="68"/>
      <c r="AE1645" s="68"/>
      <c r="AF1645" s="68"/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8"/>
      <c r="AS1645" s="68"/>
      <c r="AT1645" s="68"/>
    </row>
    <row r="1646" spans="20:46" ht="18.75" customHeight="1">
      <c r="T1646" s="67"/>
      <c r="U1646" s="67"/>
      <c r="V1646" s="67"/>
      <c r="W1646" s="67"/>
      <c r="X1646" s="67"/>
      <c r="Y1646" s="67"/>
      <c r="Z1646" s="67"/>
      <c r="AA1646" s="67"/>
      <c r="AB1646" s="67"/>
      <c r="AC1646" s="67"/>
      <c r="AD1646" s="68"/>
      <c r="AE1646" s="68"/>
      <c r="AF1646" s="68"/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8"/>
      <c r="AS1646" s="68"/>
      <c r="AT1646" s="68"/>
    </row>
    <row r="1647" spans="20:46" ht="18.75" customHeight="1">
      <c r="T1647" s="67"/>
      <c r="U1647" s="67"/>
      <c r="V1647" s="67"/>
      <c r="W1647" s="67"/>
      <c r="X1647" s="67"/>
      <c r="Y1647" s="67"/>
      <c r="Z1647" s="67"/>
      <c r="AA1647" s="67"/>
      <c r="AB1647" s="67"/>
      <c r="AC1647" s="67"/>
      <c r="AD1647" s="68"/>
      <c r="AE1647" s="68"/>
      <c r="AF1647" s="68"/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8"/>
      <c r="AS1647" s="68"/>
      <c r="AT1647" s="68"/>
    </row>
    <row r="1648" spans="20:46" ht="18.75" customHeight="1">
      <c r="T1648" s="67"/>
      <c r="U1648" s="67"/>
      <c r="V1648" s="67"/>
      <c r="W1648" s="67"/>
      <c r="X1648" s="67"/>
      <c r="Y1648" s="67"/>
      <c r="Z1648" s="67"/>
      <c r="AA1648" s="67"/>
      <c r="AB1648" s="67"/>
      <c r="AC1648" s="67"/>
      <c r="AD1648" s="68"/>
      <c r="AE1648" s="68"/>
      <c r="AF1648" s="68"/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8"/>
      <c r="AS1648" s="68"/>
      <c r="AT1648" s="68"/>
    </row>
    <row r="1649" spans="20:46" ht="18.75" customHeight="1">
      <c r="T1649" s="67"/>
      <c r="U1649" s="67"/>
      <c r="V1649" s="67"/>
      <c r="W1649" s="67"/>
      <c r="X1649" s="67"/>
      <c r="Y1649" s="67"/>
      <c r="Z1649" s="67"/>
      <c r="AA1649" s="67"/>
      <c r="AB1649" s="67"/>
      <c r="AC1649" s="67"/>
      <c r="AD1649" s="68"/>
      <c r="AE1649" s="68"/>
      <c r="AF1649" s="68"/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8"/>
      <c r="AS1649" s="68"/>
      <c r="AT1649" s="68"/>
    </row>
    <row r="1650" spans="20:46" ht="18.75" customHeight="1">
      <c r="T1650" s="67"/>
      <c r="U1650" s="67"/>
      <c r="V1650" s="67"/>
      <c r="W1650" s="67"/>
      <c r="X1650" s="67"/>
      <c r="Y1650" s="67"/>
      <c r="Z1650" s="67"/>
      <c r="AA1650" s="67"/>
      <c r="AB1650" s="67"/>
      <c r="AC1650" s="67"/>
      <c r="AD1650" s="68"/>
      <c r="AE1650" s="68"/>
      <c r="AF1650" s="68"/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8"/>
      <c r="AS1650" s="68"/>
      <c r="AT1650" s="68"/>
    </row>
    <row r="1651" spans="20:46" ht="18.75" customHeight="1">
      <c r="T1651" s="67"/>
      <c r="U1651" s="67"/>
      <c r="V1651" s="67"/>
      <c r="W1651" s="67"/>
      <c r="X1651" s="67"/>
      <c r="Y1651" s="67"/>
      <c r="Z1651" s="67"/>
      <c r="AA1651" s="67"/>
      <c r="AB1651" s="67"/>
      <c r="AC1651" s="67"/>
      <c r="AD1651" s="68"/>
      <c r="AE1651" s="68"/>
      <c r="AF1651" s="68"/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8"/>
      <c r="AS1651" s="68"/>
      <c r="AT1651" s="68"/>
    </row>
    <row r="1652" spans="20:46" ht="18.75" customHeight="1">
      <c r="T1652" s="67"/>
      <c r="U1652" s="67"/>
      <c r="V1652" s="67"/>
      <c r="W1652" s="67"/>
      <c r="X1652" s="67"/>
      <c r="Y1652" s="67"/>
      <c r="Z1652" s="67"/>
      <c r="AA1652" s="67"/>
      <c r="AB1652" s="67"/>
      <c r="AC1652" s="67"/>
      <c r="AD1652" s="68"/>
      <c r="AE1652" s="68"/>
      <c r="AF1652" s="68"/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8"/>
      <c r="AS1652" s="68"/>
      <c r="AT1652" s="68"/>
    </row>
    <row r="1653" spans="20:46" ht="18.75" customHeight="1">
      <c r="T1653" s="67"/>
      <c r="U1653" s="67"/>
      <c r="V1653" s="67"/>
      <c r="W1653" s="67"/>
      <c r="X1653" s="67"/>
      <c r="Y1653" s="67"/>
      <c r="Z1653" s="67"/>
      <c r="AA1653" s="67"/>
      <c r="AB1653" s="67"/>
      <c r="AC1653" s="67"/>
      <c r="AD1653" s="68"/>
      <c r="AE1653" s="68"/>
      <c r="AF1653" s="68"/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8"/>
      <c r="AS1653" s="68"/>
      <c r="AT1653" s="68"/>
    </row>
    <row r="1654" spans="20:46" ht="18.75" customHeight="1">
      <c r="T1654" s="67"/>
      <c r="U1654" s="67"/>
      <c r="V1654" s="67"/>
      <c r="W1654" s="67"/>
      <c r="X1654" s="67"/>
      <c r="Y1654" s="67"/>
      <c r="Z1654" s="67"/>
      <c r="AA1654" s="67"/>
      <c r="AB1654" s="67"/>
      <c r="AC1654" s="67"/>
      <c r="AD1654" s="68"/>
      <c r="AE1654" s="68"/>
      <c r="AF1654" s="68"/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8"/>
      <c r="AS1654" s="68"/>
      <c r="AT1654" s="68"/>
    </row>
    <row r="1655" spans="20:46" ht="18.75" customHeight="1">
      <c r="T1655" s="67"/>
      <c r="U1655" s="67"/>
      <c r="V1655" s="67"/>
      <c r="W1655" s="67"/>
      <c r="X1655" s="67"/>
      <c r="Y1655" s="67"/>
      <c r="Z1655" s="67"/>
      <c r="AA1655" s="67"/>
      <c r="AB1655" s="67"/>
      <c r="AC1655" s="67"/>
      <c r="AD1655" s="68"/>
      <c r="AE1655" s="68"/>
      <c r="AF1655" s="68"/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8"/>
      <c r="AS1655" s="68"/>
      <c r="AT1655" s="68"/>
    </row>
    <row r="1656" spans="20:46" ht="18.75" customHeight="1">
      <c r="T1656" s="67"/>
      <c r="U1656" s="67"/>
      <c r="V1656" s="67"/>
      <c r="W1656" s="67"/>
      <c r="X1656" s="67"/>
      <c r="Y1656" s="67"/>
      <c r="Z1656" s="67"/>
      <c r="AA1656" s="67"/>
      <c r="AB1656" s="67"/>
      <c r="AC1656" s="67"/>
      <c r="AD1656" s="68"/>
      <c r="AE1656" s="68"/>
      <c r="AF1656" s="68"/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8"/>
      <c r="AS1656" s="68"/>
      <c r="AT1656" s="68"/>
    </row>
    <row r="1657" spans="20:46" ht="18.75" customHeight="1">
      <c r="T1657" s="67"/>
      <c r="U1657" s="67"/>
      <c r="V1657" s="67"/>
      <c r="W1657" s="67"/>
      <c r="X1657" s="67"/>
      <c r="Y1657" s="67"/>
      <c r="Z1657" s="67"/>
      <c r="AA1657" s="67"/>
      <c r="AB1657" s="67"/>
      <c r="AC1657" s="67"/>
      <c r="AD1657" s="68"/>
      <c r="AE1657" s="68"/>
      <c r="AF1657" s="68"/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8"/>
      <c r="AS1657" s="68"/>
      <c r="AT1657" s="68"/>
    </row>
    <row r="1658" spans="20:46" ht="18.75" customHeight="1">
      <c r="T1658" s="67"/>
      <c r="U1658" s="67"/>
      <c r="V1658" s="67"/>
      <c r="W1658" s="67"/>
      <c r="X1658" s="67"/>
      <c r="Y1658" s="67"/>
      <c r="Z1658" s="67"/>
      <c r="AA1658" s="67"/>
      <c r="AB1658" s="67"/>
      <c r="AC1658" s="67"/>
      <c r="AD1658" s="68"/>
      <c r="AE1658" s="68"/>
      <c r="AF1658" s="68"/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8"/>
      <c r="AS1658" s="68"/>
      <c r="AT1658" s="68"/>
    </row>
    <row r="1659" spans="20:46" ht="18.75" customHeight="1">
      <c r="T1659" s="67"/>
      <c r="U1659" s="67"/>
      <c r="V1659" s="67"/>
      <c r="W1659" s="67"/>
      <c r="X1659" s="67"/>
      <c r="Y1659" s="67"/>
      <c r="Z1659" s="67"/>
      <c r="AA1659" s="67"/>
      <c r="AB1659" s="67"/>
      <c r="AC1659" s="67"/>
      <c r="AD1659" s="68"/>
      <c r="AE1659" s="68"/>
      <c r="AF1659" s="68"/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8"/>
      <c r="AS1659" s="68"/>
      <c r="AT1659" s="68"/>
    </row>
    <row r="1660" spans="20:46" ht="18.75" customHeight="1">
      <c r="T1660" s="67"/>
      <c r="U1660" s="67"/>
      <c r="V1660" s="67"/>
      <c r="W1660" s="67"/>
      <c r="X1660" s="67"/>
      <c r="Y1660" s="67"/>
      <c r="Z1660" s="67"/>
      <c r="AA1660" s="67"/>
      <c r="AB1660" s="67"/>
      <c r="AC1660" s="67"/>
      <c r="AD1660" s="68"/>
      <c r="AE1660" s="68"/>
      <c r="AF1660" s="68"/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8"/>
      <c r="AS1660" s="68"/>
      <c r="AT1660" s="68"/>
    </row>
    <row r="1661" spans="20:46" ht="18.75" customHeight="1">
      <c r="T1661" s="67"/>
      <c r="U1661" s="67"/>
      <c r="V1661" s="67"/>
      <c r="W1661" s="67"/>
      <c r="X1661" s="67"/>
      <c r="Y1661" s="67"/>
      <c r="Z1661" s="67"/>
      <c r="AA1661" s="67"/>
      <c r="AB1661" s="67"/>
      <c r="AC1661" s="67"/>
      <c r="AD1661" s="68"/>
      <c r="AE1661" s="68"/>
      <c r="AF1661" s="68"/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8"/>
      <c r="AS1661" s="68"/>
      <c r="AT1661" s="68"/>
    </row>
    <row r="1662" spans="20:46" ht="18.75" customHeight="1">
      <c r="T1662" s="67"/>
      <c r="U1662" s="67"/>
      <c r="V1662" s="67"/>
      <c r="W1662" s="67"/>
      <c r="X1662" s="67"/>
      <c r="Y1662" s="67"/>
      <c r="Z1662" s="67"/>
      <c r="AA1662" s="67"/>
      <c r="AB1662" s="67"/>
      <c r="AC1662" s="67"/>
      <c r="AD1662" s="68"/>
      <c r="AE1662" s="68"/>
      <c r="AF1662" s="68"/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8"/>
      <c r="AS1662" s="68"/>
      <c r="AT1662" s="68"/>
    </row>
    <row r="1663" spans="20:46" ht="18.75" customHeight="1">
      <c r="T1663" s="67"/>
      <c r="U1663" s="67"/>
      <c r="V1663" s="67"/>
      <c r="W1663" s="67"/>
      <c r="X1663" s="67"/>
      <c r="Y1663" s="67"/>
      <c r="Z1663" s="67"/>
      <c r="AA1663" s="67"/>
      <c r="AB1663" s="67"/>
      <c r="AC1663" s="67"/>
      <c r="AD1663" s="68"/>
      <c r="AE1663" s="68"/>
      <c r="AF1663" s="68"/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8"/>
      <c r="AS1663" s="68"/>
      <c r="AT1663" s="68"/>
    </row>
    <row r="1664" spans="20:46" ht="18.75" customHeight="1">
      <c r="T1664" s="67"/>
      <c r="U1664" s="67"/>
      <c r="V1664" s="67"/>
      <c r="W1664" s="67"/>
      <c r="X1664" s="67"/>
      <c r="Y1664" s="67"/>
      <c r="Z1664" s="67"/>
      <c r="AA1664" s="67"/>
      <c r="AB1664" s="67"/>
      <c r="AC1664" s="67"/>
      <c r="AD1664" s="68"/>
      <c r="AE1664" s="68"/>
      <c r="AF1664" s="68"/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8"/>
      <c r="AS1664" s="68"/>
      <c r="AT1664" s="68"/>
    </row>
    <row r="1665" spans="20:46" ht="18.75" customHeight="1">
      <c r="T1665" s="67"/>
      <c r="U1665" s="67"/>
      <c r="V1665" s="67"/>
      <c r="W1665" s="67"/>
      <c r="X1665" s="67"/>
      <c r="Y1665" s="67"/>
      <c r="Z1665" s="67"/>
      <c r="AA1665" s="67"/>
      <c r="AB1665" s="67"/>
      <c r="AC1665" s="67"/>
      <c r="AD1665" s="68"/>
      <c r="AE1665" s="68"/>
      <c r="AF1665" s="68"/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8"/>
      <c r="AS1665" s="68"/>
      <c r="AT1665" s="68"/>
    </row>
    <row r="1666" spans="20:46" ht="18.75" customHeight="1">
      <c r="T1666" s="67"/>
      <c r="U1666" s="67"/>
      <c r="V1666" s="67"/>
      <c r="W1666" s="67"/>
      <c r="X1666" s="67"/>
      <c r="Y1666" s="67"/>
      <c r="Z1666" s="67"/>
      <c r="AA1666" s="67"/>
      <c r="AB1666" s="67"/>
      <c r="AC1666" s="67"/>
      <c r="AD1666" s="68"/>
      <c r="AE1666" s="68"/>
      <c r="AF1666" s="68"/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8"/>
      <c r="AS1666" s="68"/>
      <c r="AT1666" s="68"/>
    </row>
    <row r="1667" spans="20:46" ht="18.75" customHeight="1">
      <c r="T1667" s="67"/>
      <c r="U1667" s="67"/>
      <c r="V1667" s="67"/>
      <c r="W1667" s="67"/>
      <c r="X1667" s="67"/>
      <c r="Y1667" s="67"/>
      <c r="Z1667" s="67"/>
      <c r="AA1667" s="67"/>
      <c r="AB1667" s="67"/>
      <c r="AC1667" s="67"/>
      <c r="AD1667" s="68"/>
      <c r="AE1667" s="68"/>
      <c r="AF1667" s="68"/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8"/>
      <c r="AS1667" s="68"/>
      <c r="AT1667" s="68"/>
    </row>
    <row r="1668" spans="20:46" ht="18.75" customHeight="1">
      <c r="T1668" s="67"/>
      <c r="U1668" s="67"/>
      <c r="V1668" s="67"/>
      <c r="W1668" s="67"/>
      <c r="X1668" s="67"/>
      <c r="Y1668" s="67"/>
      <c r="Z1668" s="67"/>
      <c r="AA1668" s="67"/>
      <c r="AB1668" s="67"/>
      <c r="AC1668" s="67"/>
      <c r="AD1668" s="68"/>
      <c r="AE1668" s="68"/>
      <c r="AF1668" s="68"/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8"/>
      <c r="AS1668" s="68"/>
      <c r="AT1668" s="68"/>
    </row>
    <row r="1669" spans="20:46" ht="18.75" customHeight="1">
      <c r="T1669" s="67"/>
      <c r="U1669" s="67"/>
      <c r="V1669" s="67"/>
      <c r="W1669" s="67"/>
      <c r="X1669" s="67"/>
      <c r="Y1669" s="67"/>
      <c r="Z1669" s="67"/>
      <c r="AA1669" s="67"/>
      <c r="AB1669" s="67"/>
      <c r="AC1669" s="67"/>
      <c r="AD1669" s="68"/>
      <c r="AE1669" s="68"/>
      <c r="AF1669" s="68"/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8"/>
      <c r="AS1669" s="68"/>
      <c r="AT1669" s="68"/>
    </row>
    <row r="1670" spans="20:46" ht="18.75" customHeight="1">
      <c r="T1670" s="67"/>
      <c r="U1670" s="67"/>
      <c r="V1670" s="67"/>
      <c r="W1670" s="67"/>
      <c r="X1670" s="67"/>
      <c r="Y1670" s="67"/>
      <c r="Z1670" s="67"/>
      <c r="AA1670" s="67"/>
      <c r="AB1670" s="67"/>
      <c r="AC1670" s="67"/>
      <c r="AD1670" s="68"/>
      <c r="AE1670" s="68"/>
      <c r="AF1670" s="68"/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8"/>
      <c r="AS1670" s="68"/>
      <c r="AT1670" s="68"/>
    </row>
    <row r="1671" spans="20:46" ht="18.75" customHeight="1">
      <c r="T1671" s="67"/>
      <c r="U1671" s="67"/>
      <c r="V1671" s="67"/>
      <c r="W1671" s="67"/>
      <c r="X1671" s="67"/>
      <c r="Y1671" s="67"/>
      <c r="Z1671" s="67"/>
      <c r="AA1671" s="67"/>
      <c r="AB1671" s="67"/>
      <c r="AC1671" s="67"/>
      <c r="AD1671" s="68"/>
      <c r="AE1671" s="68"/>
      <c r="AF1671" s="68"/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8"/>
      <c r="AS1671" s="68"/>
      <c r="AT1671" s="68"/>
    </row>
    <row r="1672" spans="20:46" ht="18.75" customHeight="1">
      <c r="T1672" s="67"/>
      <c r="U1672" s="67"/>
      <c r="V1672" s="67"/>
      <c r="W1672" s="67"/>
      <c r="X1672" s="67"/>
      <c r="Y1672" s="67"/>
      <c r="Z1672" s="67"/>
      <c r="AA1672" s="67"/>
      <c r="AB1672" s="67"/>
      <c r="AC1672" s="67"/>
      <c r="AD1672" s="68"/>
      <c r="AE1672" s="68"/>
      <c r="AF1672" s="68"/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8"/>
      <c r="AS1672" s="68"/>
      <c r="AT1672" s="68"/>
    </row>
    <row r="1673" spans="20:46" ht="18.75" customHeight="1">
      <c r="T1673" s="67"/>
      <c r="U1673" s="67"/>
      <c r="V1673" s="67"/>
      <c r="W1673" s="67"/>
      <c r="X1673" s="67"/>
      <c r="Y1673" s="67"/>
      <c r="Z1673" s="67"/>
      <c r="AA1673" s="67"/>
      <c r="AB1673" s="67"/>
      <c r="AC1673" s="67"/>
      <c r="AD1673" s="68"/>
      <c r="AE1673" s="68"/>
      <c r="AF1673" s="68"/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8"/>
      <c r="AS1673" s="68"/>
      <c r="AT1673" s="68"/>
    </row>
    <row r="1674" spans="20:46" ht="18.75" customHeight="1">
      <c r="T1674" s="67"/>
      <c r="U1674" s="67"/>
      <c r="V1674" s="67"/>
      <c r="W1674" s="67"/>
      <c r="X1674" s="67"/>
      <c r="Y1674" s="67"/>
      <c r="Z1674" s="67"/>
      <c r="AA1674" s="67"/>
      <c r="AB1674" s="67"/>
      <c r="AC1674" s="67"/>
      <c r="AD1674" s="68"/>
      <c r="AE1674" s="68"/>
      <c r="AF1674" s="68"/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8"/>
      <c r="AS1674" s="68"/>
      <c r="AT1674" s="68"/>
    </row>
    <row r="1675" spans="20:46" ht="18.75" customHeight="1">
      <c r="T1675" s="67"/>
      <c r="U1675" s="67"/>
      <c r="V1675" s="67"/>
      <c r="W1675" s="67"/>
      <c r="X1675" s="67"/>
      <c r="Y1675" s="67"/>
      <c r="Z1675" s="67"/>
      <c r="AA1675" s="67"/>
      <c r="AB1675" s="67"/>
      <c r="AC1675" s="67"/>
      <c r="AD1675" s="68"/>
      <c r="AE1675" s="68"/>
      <c r="AF1675" s="68"/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8"/>
      <c r="AS1675" s="68"/>
      <c r="AT1675" s="68"/>
    </row>
    <row r="1676" spans="20:46" ht="18.75" customHeight="1">
      <c r="T1676" s="67"/>
      <c r="U1676" s="67"/>
      <c r="V1676" s="67"/>
      <c r="W1676" s="67"/>
      <c r="X1676" s="67"/>
      <c r="Y1676" s="67"/>
      <c r="Z1676" s="67"/>
      <c r="AA1676" s="67"/>
      <c r="AB1676" s="67"/>
      <c r="AC1676" s="67"/>
      <c r="AD1676" s="68"/>
      <c r="AE1676" s="68"/>
      <c r="AF1676" s="68"/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8"/>
      <c r="AS1676" s="68"/>
      <c r="AT1676" s="68"/>
    </row>
    <row r="1677" spans="20:46" ht="18.75" customHeight="1">
      <c r="T1677" s="67"/>
      <c r="U1677" s="67"/>
      <c r="V1677" s="67"/>
      <c r="W1677" s="67"/>
      <c r="X1677" s="67"/>
      <c r="Y1677" s="67"/>
      <c r="Z1677" s="67"/>
      <c r="AA1677" s="67"/>
      <c r="AB1677" s="67"/>
      <c r="AC1677" s="67"/>
      <c r="AD1677" s="68"/>
      <c r="AE1677" s="68"/>
      <c r="AF1677" s="68"/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8"/>
      <c r="AS1677" s="68"/>
      <c r="AT1677" s="68"/>
    </row>
    <row r="1678" spans="20:46" ht="18.75" customHeight="1">
      <c r="T1678" s="67"/>
      <c r="U1678" s="67"/>
      <c r="V1678" s="67"/>
      <c r="W1678" s="67"/>
      <c r="X1678" s="67"/>
      <c r="Y1678" s="67"/>
      <c r="Z1678" s="67"/>
      <c r="AA1678" s="67"/>
      <c r="AB1678" s="67"/>
      <c r="AC1678" s="67"/>
      <c r="AD1678" s="68"/>
      <c r="AE1678" s="68"/>
      <c r="AF1678" s="68"/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8"/>
      <c r="AS1678" s="68"/>
      <c r="AT1678" s="68"/>
    </row>
    <row r="1679" spans="20:46" ht="18.75" customHeight="1">
      <c r="T1679" s="67"/>
      <c r="U1679" s="67"/>
      <c r="V1679" s="67"/>
      <c r="W1679" s="67"/>
      <c r="X1679" s="67"/>
      <c r="Y1679" s="67"/>
      <c r="Z1679" s="67"/>
      <c r="AA1679" s="67"/>
      <c r="AB1679" s="67"/>
      <c r="AC1679" s="67"/>
      <c r="AD1679" s="68"/>
      <c r="AE1679" s="68"/>
      <c r="AF1679" s="68"/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8"/>
      <c r="AS1679" s="68"/>
      <c r="AT1679" s="68"/>
    </row>
    <row r="1680" spans="20:46" ht="18.75" customHeight="1">
      <c r="T1680" s="67"/>
      <c r="U1680" s="67"/>
      <c r="V1680" s="67"/>
      <c r="W1680" s="67"/>
      <c r="X1680" s="67"/>
      <c r="Y1680" s="67"/>
      <c r="Z1680" s="67"/>
      <c r="AA1680" s="67"/>
      <c r="AB1680" s="67"/>
      <c r="AC1680" s="67"/>
      <c r="AD1680" s="68"/>
      <c r="AE1680" s="68"/>
      <c r="AF1680" s="68"/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8"/>
      <c r="AS1680" s="68"/>
      <c r="AT1680" s="68"/>
    </row>
    <row r="1681" spans="20:46" ht="18.75" customHeight="1">
      <c r="T1681" s="67"/>
      <c r="U1681" s="67"/>
      <c r="V1681" s="67"/>
      <c r="W1681" s="67"/>
      <c r="X1681" s="67"/>
      <c r="Y1681" s="67"/>
      <c r="Z1681" s="67"/>
      <c r="AA1681" s="67"/>
      <c r="AB1681" s="67"/>
      <c r="AC1681" s="67"/>
      <c r="AD1681" s="68"/>
      <c r="AE1681" s="68"/>
      <c r="AF1681" s="68"/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8"/>
      <c r="AS1681" s="68"/>
      <c r="AT1681" s="68"/>
    </row>
    <row r="1682" spans="20:46" ht="18.75" customHeight="1">
      <c r="T1682" s="67"/>
      <c r="U1682" s="67"/>
      <c r="V1682" s="67"/>
      <c r="W1682" s="67"/>
      <c r="X1682" s="67"/>
      <c r="Y1682" s="67"/>
      <c r="Z1682" s="67"/>
      <c r="AA1682" s="67"/>
      <c r="AB1682" s="67"/>
      <c r="AC1682" s="67"/>
      <c r="AD1682" s="68"/>
      <c r="AE1682" s="68"/>
      <c r="AF1682" s="68"/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8"/>
      <c r="AS1682" s="68"/>
      <c r="AT1682" s="68"/>
    </row>
    <row r="1683" spans="20:46" ht="18.75" customHeight="1">
      <c r="T1683" s="67"/>
      <c r="U1683" s="67"/>
      <c r="V1683" s="67"/>
      <c r="W1683" s="67"/>
      <c r="X1683" s="67"/>
      <c r="Y1683" s="67"/>
      <c r="Z1683" s="67"/>
      <c r="AA1683" s="67"/>
      <c r="AB1683" s="67"/>
      <c r="AC1683" s="67"/>
      <c r="AD1683" s="68"/>
      <c r="AE1683" s="68"/>
      <c r="AF1683" s="68"/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8"/>
      <c r="AS1683" s="68"/>
      <c r="AT1683" s="68"/>
    </row>
    <row r="1684" spans="20:46" ht="18.75" customHeight="1">
      <c r="T1684" s="67"/>
      <c r="U1684" s="67"/>
      <c r="V1684" s="67"/>
      <c r="W1684" s="67"/>
      <c r="X1684" s="67"/>
      <c r="Y1684" s="67"/>
      <c r="Z1684" s="67"/>
      <c r="AA1684" s="67"/>
      <c r="AB1684" s="67"/>
      <c r="AC1684" s="67"/>
      <c r="AD1684" s="68"/>
      <c r="AE1684" s="68"/>
      <c r="AF1684" s="68"/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8"/>
      <c r="AS1684" s="68"/>
      <c r="AT1684" s="68"/>
    </row>
    <row r="1685" spans="20:46" ht="18.75" customHeight="1">
      <c r="T1685" s="67"/>
      <c r="U1685" s="67"/>
      <c r="V1685" s="67"/>
      <c r="W1685" s="67"/>
      <c r="X1685" s="67"/>
      <c r="Y1685" s="67"/>
      <c r="Z1685" s="67"/>
      <c r="AA1685" s="67"/>
      <c r="AB1685" s="67"/>
      <c r="AC1685" s="67"/>
      <c r="AD1685" s="68"/>
      <c r="AE1685" s="68"/>
      <c r="AF1685" s="68"/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8"/>
      <c r="AS1685" s="68"/>
      <c r="AT1685" s="68"/>
    </row>
    <row r="1686" spans="20:46" ht="18.75" customHeight="1">
      <c r="T1686" s="67"/>
      <c r="U1686" s="67"/>
      <c r="V1686" s="67"/>
      <c r="W1686" s="67"/>
      <c r="X1686" s="67"/>
      <c r="Y1686" s="67"/>
      <c r="Z1686" s="67"/>
      <c r="AA1686" s="67"/>
      <c r="AB1686" s="67"/>
      <c r="AC1686" s="67"/>
      <c r="AD1686" s="68"/>
      <c r="AE1686" s="68"/>
      <c r="AF1686" s="68"/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8"/>
      <c r="AS1686" s="68"/>
      <c r="AT1686" s="68"/>
    </row>
    <row r="1687" spans="20:46" ht="18.75" customHeight="1">
      <c r="T1687" s="67"/>
      <c r="U1687" s="67"/>
      <c r="V1687" s="67"/>
      <c r="W1687" s="67"/>
      <c r="X1687" s="67"/>
      <c r="Y1687" s="67"/>
      <c r="Z1687" s="67"/>
      <c r="AA1687" s="67"/>
      <c r="AB1687" s="67"/>
      <c r="AC1687" s="67"/>
      <c r="AD1687" s="68"/>
      <c r="AE1687" s="68"/>
      <c r="AF1687" s="68"/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8"/>
      <c r="AS1687" s="68"/>
      <c r="AT1687" s="68"/>
    </row>
    <row r="1688" spans="20:46" ht="18.75" customHeight="1">
      <c r="T1688" s="67"/>
      <c r="U1688" s="67"/>
      <c r="V1688" s="67"/>
      <c r="W1688" s="67"/>
      <c r="X1688" s="67"/>
      <c r="Y1688" s="67"/>
      <c r="Z1688" s="67"/>
      <c r="AA1688" s="67"/>
      <c r="AB1688" s="67"/>
      <c r="AC1688" s="67"/>
      <c r="AD1688" s="68"/>
      <c r="AE1688" s="68"/>
      <c r="AF1688" s="68"/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8"/>
      <c r="AS1688" s="68"/>
      <c r="AT1688" s="68"/>
    </row>
    <row r="1689" spans="20:46" ht="18.75" customHeight="1">
      <c r="T1689" s="67"/>
      <c r="U1689" s="67"/>
      <c r="V1689" s="67"/>
      <c r="W1689" s="67"/>
      <c r="X1689" s="67"/>
      <c r="Y1689" s="67"/>
      <c r="Z1689" s="67"/>
      <c r="AA1689" s="67"/>
      <c r="AB1689" s="67"/>
      <c r="AC1689" s="67"/>
      <c r="AD1689" s="68"/>
      <c r="AE1689" s="68"/>
      <c r="AF1689" s="68"/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8"/>
      <c r="AS1689" s="68"/>
      <c r="AT1689" s="68"/>
    </row>
    <row r="1690" spans="20:46" ht="18.75" customHeight="1">
      <c r="T1690" s="67"/>
      <c r="U1690" s="67"/>
      <c r="V1690" s="67"/>
      <c r="W1690" s="67"/>
      <c r="X1690" s="67"/>
      <c r="Y1690" s="67"/>
      <c r="Z1690" s="67"/>
      <c r="AA1690" s="67"/>
      <c r="AB1690" s="67"/>
      <c r="AC1690" s="67"/>
      <c r="AD1690" s="68"/>
      <c r="AE1690" s="68"/>
      <c r="AF1690" s="68"/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8"/>
      <c r="AS1690" s="68"/>
      <c r="AT1690" s="68"/>
    </row>
    <row r="1691" spans="20:46" ht="18.75" customHeight="1">
      <c r="T1691" s="67"/>
      <c r="U1691" s="67"/>
      <c r="V1691" s="67"/>
      <c r="W1691" s="67"/>
      <c r="X1691" s="67"/>
      <c r="Y1691" s="67"/>
      <c r="Z1691" s="67"/>
      <c r="AA1691" s="67"/>
      <c r="AB1691" s="67"/>
      <c r="AC1691" s="67"/>
      <c r="AD1691" s="68"/>
      <c r="AE1691" s="68"/>
      <c r="AF1691" s="68"/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8"/>
      <c r="AS1691" s="68"/>
      <c r="AT1691" s="68"/>
    </row>
    <row r="1692" spans="20:46" ht="18.75" customHeight="1">
      <c r="T1692" s="67"/>
      <c r="U1692" s="67"/>
      <c r="V1692" s="67"/>
      <c r="W1692" s="67"/>
      <c r="X1692" s="67"/>
      <c r="Y1692" s="67"/>
      <c r="Z1692" s="67"/>
      <c r="AA1692" s="67"/>
      <c r="AB1692" s="67"/>
      <c r="AC1692" s="67"/>
      <c r="AD1692" s="68"/>
      <c r="AE1692" s="68"/>
      <c r="AF1692" s="68"/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8"/>
      <c r="AS1692" s="68"/>
      <c r="AT1692" s="68"/>
    </row>
    <row r="1693" spans="20:46" ht="18.75" customHeight="1">
      <c r="T1693" s="67"/>
      <c r="U1693" s="67"/>
      <c r="V1693" s="67"/>
      <c r="W1693" s="67"/>
      <c r="X1693" s="67"/>
      <c r="Y1693" s="67"/>
      <c r="Z1693" s="67"/>
      <c r="AA1693" s="67"/>
      <c r="AB1693" s="67"/>
      <c r="AC1693" s="67"/>
      <c r="AD1693" s="68"/>
      <c r="AE1693" s="68"/>
      <c r="AF1693" s="68"/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8"/>
      <c r="AS1693" s="68"/>
      <c r="AT1693" s="68"/>
    </row>
    <row r="1694" spans="20:46" ht="18.75" customHeight="1">
      <c r="T1694" s="67"/>
      <c r="U1694" s="67"/>
      <c r="V1694" s="67"/>
      <c r="W1694" s="67"/>
      <c r="X1694" s="67"/>
      <c r="Y1694" s="67"/>
      <c r="Z1694" s="67"/>
      <c r="AA1694" s="67"/>
      <c r="AB1694" s="67"/>
      <c r="AC1694" s="67"/>
      <c r="AD1694" s="68"/>
      <c r="AE1694" s="68"/>
      <c r="AF1694" s="68"/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8"/>
      <c r="AS1694" s="68"/>
      <c r="AT1694" s="68"/>
    </row>
    <row r="1695" spans="20:46" ht="18.75" customHeight="1">
      <c r="T1695" s="67"/>
      <c r="U1695" s="67"/>
      <c r="V1695" s="67"/>
      <c r="W1695" s="67"/>
      <c r="X1695" s="67"/>
      <c r="Y1695" s="67"/>
      <c r="Z1695" s="67"/>
      <c r="AA1695" s="67"/>
      <c r="AB1695" s="67"/>
      <c r="AC1695" s="67"/>
      <c r="AD1695" s="68"/>
      <c r="AE1695" s="68"/>
      <c r="AF1695" s="68"/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8"/>
      <c r="AS1695" s="68"/>
      <c r="AT1695" s="68"/>
    </row>
    <row r="1696" spans="20:46" ht="18.75" customHeight="1">
      <c r="T1696" s="67"/>
      <c r="U1696" s="67"/>
      <c r="V1696" s="67"/>
      <c r="W1696" s="67"/>
      <c r="X1696" s="67"/>
      <c r="Y1696" s="67"/>
      <c r="Z1696" s="67"/>
      <c r="AA1696" s="67"/>
      <c r="AB1696" s="67"/>
      <c r="AC1696" s="67"/>
      <c r="AD1696" s="68"/>
      <c r="AE1696" s="68"/>
      <c r="AF1696" s="68"/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8"/>
      <c r="AS1696" s="68"/>
      <c r="AT1696" s="68"/>
    </row>
    <row r="1697" spans="20:46" ht="18.75" customHeight="1">
      <c r="T1697" s="67"/>
      <c r="U1697" s="67"/>
      <c r="V1697" s="67"/>
      <c r="W1697" s="67"/>
      <c r="X1697" s="67"/>
      <c r="Y1697" s="67"/>
      <c r="Z1697" s="67"/>
      <c r="AA1697" s="67"/>
      <c r="AB1697" s="67"/>
      <c r="AC1697" s="67"/>
      <c r="AD1697" s="68"/>
      <c r="AE1697" s="68"/>
      <c r="AF1697" s="68"/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8"/>
      <c r="AS1697" s="68"/>
      <c r="AT1697" s="68"/>
    </row>
    <row r="1698" spans="20:46" ht="18.75" customHeight="1">
      <c r="T1698" s="67"/>
      <c r="U1698" s="67"/>
      <c r="V1698" s="67"/>
      <c r="W1698" s="67"/>
      <c r="X1698" s="67"/>
      <c r="Y1698" s="67"/>
      <c r="Z1698" s="67"/>
      <c r="AA1698" s="67"/>
      <c r="AB1698" s="67"/>
      <c r="AC1698" s="67"/>
      <c r="AD1698" s="68"/>
      <c r="AE1698" s="68"/>
      <c r="AF1698" s="68"/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8"/>
      <c r="AS1698" s="68"/>
      <c r="AT1698" s="68"/>
    </row>
    <row r="1699" spans="20:46" ht="18.75" customHeight="1">
      <c r="T1699" s="67"/>
      <c r="U1699" s="67"/>
      <c r="V1699" s="67"/>
      <c r="W1699" s="67"/>
      <c r="X1699" s="67"/>
      <c r="Y1699" s="67"/>
      <c r="Z1699" s="67"/>
      <c r="AA1699" s="67"/>
      <c r="AB1699" s="67"/>
      <c r="AC1699" s="67"/>
      <c r="AD1699" s="68"/>
      <c r="AE1699" s="68"/>
      <c r="AF1699" s="68"/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8"/>
      <c r="AS1699" s="68"/>
      <c r="AT1699" s="68"/>
    </row>
    <row r="1700" spans="20:46" ht="18.75" customHeight="1">
      <c r="T1700" s="67"/>
      <c r="U1700" s="67"/>
      <c r="V1700" s="67"/>
      <c r="W1700" s="67"/>
      <c r="X1700" s="67"/>
      <c r="Y1700" s="67"/>
      <c r="Z1700" s="67"/>
      <c r="AA1700" s="67"/>
      <c r="AB1700" s="67"/>
      <c r="AC1700" s="67"/>
      <c r="AD1700" s="68"/>
      <c r="AE1700" s="68"/>
      <c r="AF1700" s="68"/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8"/>
      <c r="AS1700" s="68"/>
      <c r="AT1700" s="68"/>
    </row>
    <row r="1701" spans="20:46" ht="18.75" customHeight="1">
      <c r="T1701" s="67"/>
      <c r="U1701" s="67"/>
      <c r="V1701" s="67"/>
      <c r="W1701" s="67"/>
      <c r="X1701" s="67"/>
      <c r="Y1701" s="67"/>
      <c r="Z1701" s="67"/>
      <c r="AA1701" s="67"/>
      <c r="AB1701" s="67"/>
      <c r="AC1701" s="67"/>
      <c r="AD1701" s="68"/>
      <c r="AE1701" s="68"/>
      <c r="AF1701" s="68"/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8"/>
      <c r="AS1701" s="68"/>
      <c r="AT1701" s="68"/>
    </row>
    <row r="1702" spans="20:46" ht="18.75" customHeight="1">
      <c r="T1702" s="67"/>
      <c r="U1702" s="67"/>
      <c r="V1702" s="67"/>
      <c r="W1702" s="67"/>
      <c r="X1702" s="67"/>
      <c r="Y1702" s="67"/>
      <c r="Z1702" s="67"/>
      <c r="AA1702" s="67"/>
      <c r="AB1702" s="67"/>
      <c r="AC1702" s="67"/>
      <c r="AD1702" s="68"/>
      <c r="AE1702" s="68"/>
      <c r="AF1702" s="68"/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8"/>
      <c r="AS1702" s="68"/>
      <c r="AT1702" s="68"/>
    </row>
    <row r="1703" spans="20:46" ht="18.75" customHeight="1">
      <c r="T1703" s="67"/>
      <c r="U1703" s="67"/>
      <c r="V1703" s="67"/>
      <c r="W1703" s="67"/>
      <c r="X1703" s="67"/>
      <c r="Y1703" s="67"/>
      <c r="Z1703" s="67"/>
      <c r="AA1703" s="67"/>
      <c r="AB1703" s="67"/>
      <c r="AC1703" s="67"/>
      <c r="AD1703" s="68"/>
      <c r="AE1703" s="68"/>
      <c r="AF1703" s="68"/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8"/>
      <c r="AS1703" s="68"/>
      <c r="AT1703" s="68"/>
    </row>
    <row r="1704" spans="20:46" ht="18.75" customHeight="1">
      <c r="T1704" s="67"/>
      <c r="U1704" s="67"/>
      <c r="V1704" s="67"/>
      <c r="W1704" s="67"/>
      <c r="X1704" s="67"/>
      <c r="Y1704" s="67"/>
      <c r="Z1704" s="67"/>
      <c r="AA1704" s="67"/>
      <c r="AB1704" s="67"/>
      <c r="AC1704" s="67"/>
      <c r="AD1704" s="68"/>
      <c r="AE1704" s="68"/>
      <c r="AF1704" s="68"/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8"/>
      <c r="AS1704" s="68"/>
      <c r="AT1704" s="68"/>
    </row>
    <row r="1705" spans="20:46" ht="18.75" customHeight="1">
      <c r="T1705" s="67"/>
      <c r="U1705" s="67"/>
      <c r="V1705" s="67"/>
      <c r="W1705" s="67"/>
      <c r="X1705" s="67"/>
      <c r="Y1705" s="67"/>
      <c r="Z1705" s="67"/>
      <c r="AA1705" s="67"/>
      <c r="AB1705" s="67"/>
      <c r="AC1705" s="67"/>
      <c r="AD1705" s="68"/>
      <c r="AE1705" s="68"/>
      <c r="AF1705" s="68"/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8"/>
      <c r="AS1705" s="68"/>
      <c r="AT1705" s="68"/>
    </row>
    <row r="1706" spans="20:46" ht="18.75" customHeight="1">
      <c r="T1706" s="67"/>
      <c r="U1706" s="67"/>
      <c r="V1706" s="67"/>
      <c r="W1706" s="67"/>
      <c r="X1706" s="67"/>
      <c r="Y1706" s="67"/>
      <c r="Z1706" s="67"/>
      <c r="AA1706" s="67"/>
      <c r="AB1706" s="67"/>
      <c r="AC1706" s="67"/>
      <c r="AD1706" s="68"/>
      <c r="AE1706" s="68"/>
      <c r="AF1706" s="68"/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8"/>
      <c r="AS1706" s="68"/>
      <c r="AT1706" s="68"/>
    </row>
    <row r="1707" spans="20:46" ht="18.75" customHeight="1">
      <c r="T1707" s="67"/>
      <c r="U1707" s="67"/>
      <c r="V1707" s="67"/>
      <c r="W1707" s="67"/>
      <c r="X1707" s="67"/>
      <c r="Y1707" s="67"/>
      <c r="Z1707" s="67"/>
      <c r="AA1707" s="67"/>
      <c r="AB1707" s="67"/>
      <c r="AC1707" s="67"/>
      <c r="AD1707" s="68"/>
      <c r="AE1707" s="68"/>
      <c r="AF1707" s="68"/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8"/>
      <c r="AS1707" s="68"/>
      <c r="AT1707" s="68"/>
    </row>
    <row r="1708" spans="20:46" ht="18.75" customHeight="1">
      <c r="T1708" s="67"/>
      <c r="U1708" s="67"/>
      <c r="V1708" s="67"/>
      <c r="W1708" s="67"/>
      <c r="X1708" s="67"/>
      <c r="Y1708" s="67"/>
      <c r="Z1708" s="67"/>
      <c r="AA1708" s="67"/>
      <c r="AB1708" s="67"/>
      <c r="AC1708" s="67"/>
      <c r="AD1708" s="68"/>
      <c r="AE1708" s="68"/>
      <c r="AF1708" s="68"/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8"/>
      <c r="AS1708" s="68"/>
      <c r="AT1708" s="68"/>
    </row>
    <row r="1709" spans="20:46" ht="18.75" customHeight="1">
      <c r="T1709" s="67"/>
      <c r="U1709" s="67"/>
      <c r="V1709" s="67"/>
      <c r="W1709" s="67"/>
      <c r="X1709" s="67"/>
      <c r="Y1709" s="67"/>
      <c r="Z1709" s="67"/>
      <c r="AA1709" s="67"/>
      <c r="AB1709" s="67"/>
      <c r="AC1709" s="67"/>
      <c r="AD1709" s="68"/>
      <c r="AE1709" s="68"/>
      <c r="AF1709" s="68"/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8"/>
      <c r="AS1709" s="68"/>
      <c r="AT1709" s="68"/>
    </row>
    <row r="1710" spans="20:46" ht="18.75" customHeight="1">
      <c r="T1710" s="67"/>
      <c r="U1710" s="67"/>
      <c r="V1710" s="67"/>
      <c r="W1710" s="67"/>
      <c r="X1710" s="67"/>
      <c r="Y1710" s="67"/>
      <c r="Z1710" s="67"/>
      <c r="AA1710" s="67"/>
      <c r="AB1710" s="67"/>
      <c r="AC1710" s="67"/>
      <c r="AD1710" s="68"/>
      <c r="AE1710" s="68"/>
      <c r="AF1710" s="68"/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8"/>
      <c r="AS1710" s="68"/>
      <c r="AT1710" s="68"/>
    </row>
    <row r="1711" spans="20:46" ht="18.75" customHeight="1">
      <c r="T1711" s="67"/>
      <c r="U1711" s="67"/>
      <c r="V1711" s="67"/>
      <c r="W1711" s="67"/>
      <c r="X1711" s="67"/>
      <c r="Y1711" s="67"/>
      <c r="Z1711" s="67"/>
      <c r="AA1711" s="67"/>
      <c r="AB1711" s="67"/>
      <c r="AC1711" s="67"/>
      <c r="AD1711" s="68"/>
      <c r="AE1711" s="68"/>
      <c r="AF1711" s="68"/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8"/>
      <c r="AS1711" s="68"/>
      <c r="AT1711" s="68"/>
    </row>
    <row r="1712" spans="20:46" ht="18.75" customHeight="1">
      <c r="T1712" s="67"/>
      <c r="U1712" s="67"/>
      <c r="V1712" s="67"/>
      <c r="W1712" s="67"/>
      <c r="X1712" s="67"/>
      <c r="Y1712" s="67"/>
      <c r="Z1712" s="67"/>
      <c r="AA1712" s="67"/>
      <c r="AB1712" s="67"/>
      <c r="AC1712" s="67"/>
      <c r="AD1712" s="68"/>
      <c r="AE1712" s="68"/>
      <c r="AF1712" s="68"/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8"/>
      <c r="AS1712" s="68"/>
      <c r="AT1712" s="68"/>
    </row>
    <row r="1713" spans="20:46" ht="18.75" customHeight="1">
      <c r="T1713" s="67"/>
      <c r="U1713" s="67"/>
      <c r="V1713" s="67"/>
      <c r="W1713" s="67"/>
      <c r="X1713" s="67"/>
      <c r="Y1713" s="67"/>
      <c r="Z1713" s="67"/>
      <c r="AA1713" s="67"/>
      <c r="AB1713" s="67"/>
      <c r="AC1713" s="67"/>
      <c r="AD1713" s="68"/>
      <c r="AE1713" s="68"/>
      <c r="AF1713" s="68"/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8"/>
      <c r="AS1713" s="68"/>
      <c r="AT1713" s="68"/>
    </row>
    <row r="1714" spans="20:46" ht="18.75" customHeight="1">
      <c r="T1714" s="67"/>
      <c r="U1714" s="67"/>
      <c r="V1714" s="67"/>
      <c r="W1714" s="67"/>
      <c r="X1714" s="67"/>
      <c r="Y1714" s="67"/>
      <c r="Z1714" s="67"/>
      <c r="AA1714" s="67"/>
      <c r="AB1714" s="67"/>
      <c r="AC1714" s="67"/>
      <c r="AD1714" s="68"/>
      <c r="AE1714" s="68"/>
      <c r="AF1714" s="68"/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8"/>
      <c r="AS1714" s="68"/>
      <c r="AT1714" s="68"/>
    </row>
    <row r="1715" spans="20:46" ht="18.75" customHeight="1">
      <c r="T1715" s="67"/>
      <c r="U1715" s="67"/>
      <c r="V1715" s="67"/>
      <c r="W1715" s="67"/>
      <c r="X1715" s="67"/>
      <c r="Y1715" s="67"/>
      <c r="Z1715" s="67"/>
      <c r="AA1715" s="67"/>
      <c r="AB1715" s="67"/>
      <c r="AC1715" s="67"/>
      <c r="AD1715" s="68"/>
      <c r="AE1715" s="68"/>
      <c r="AF1715" s="68"/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8"/>
      <c r="AS1715" s="68"/>
      <c r="AT1715" s="68"/>
    </row>
    <row r="1716" spans="20:46" ht="18.75" customHeight="1">
      <c r="T1716" s="67"/>
      <c r="U1716" s="67"/>
      <c r="V1716" s="67"/>
      <c r="W1716" s="67"/>
      <c r="X1716" s="67"/>
      <c r="Y1716" s="67"/>
      <c r="Z1716" s="67"/>
      <c r="AA1716" s="67"/>
      <c r="AB1716" s="67"/>
      <c r="AC1716" s="67"/>
      <c r="AD1716" s="68"/>
      <c r="AE1716" s="68"/>
      <c r="AF1716" s="68"/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8"/>
      <c r="AS1716" s="68"/>
      <c r="AT1716" s="68"/>
    </row>
    <row r="1717" spans="20:46" ht="18.75" customHeight="1">
      <c r="T1717" s="67"/>
      <c r="U1717" s="67"/>
      <c r="V1717" s="67"/>
      <c r="W1717" s="67"/>
      <c r="X1717" s="67"/>
      <c r="Y1717" s="67"/>
      <c r="Z1717" s="67"/>
      <c r="AA1717" s="67"/>
      <c r="AB1717" s="67"/>
      <c r="AC1717" s="67"/>
      <c r="AD1717" s="68"/>
      <c r="AE1717" s="68"/>
      <c r="AF1717" s="68"/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8"/>
      <c r="AS1717" s="68"/>
      <c r="AT1717" s="68"/>
    </row>
    <row r="1718" spans="20:46" ht="18.75" customHeight="1">
      <c r="T1718" s="67"/>
      <c r="U1718" s="67"/>
      <c r="V1718" s="67"/>
      <c r="W1718" s="67"/>
      <c r="X1718" s="67"/>
      <c r="Y1718" s="67"/>
      <c r="Z1718" s="67"/>
      <c r="AA1718" s="67"/>
      <c r="AB1718" s="67"/>
      <c r="AC1718" s="67"/>
      <c r="AD1718" s="68"/>
      <c r="AE1718" s="68"/>
      <c r="AF1718" s="68"/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8"/>
      <c r="AS1718" s="68"/>
      <c r="AT1718" s="68"/>
    </row>
    <row r="1719" spans="20:46" ht="18.75" customHeight="1">
      <c r="T1719" s="67"/>
      <c r="U1719" s="67"/>
      <c r="V1719" s="67"/>
      <c r="W1719" s="67"/>
      <c r="X1719" s="67"/>
      <c r="Y1719" s="67"/>
      <c r="Z1719" s="67"/>
      <c r="AA1719" s="67"/>
      <c r="AB1719" s="67"/>
      <c r="AC1719" s="67"/>
      <c r="AD1719" s="68"/>
      <c r="AE1719" s="68"/>
      <c r="AF1719" s="68"/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8"/>
      <c r="AS1719" s="68"/>
      <c r="AT1719" s="68"/>
    </row>
    <row r="1720" spans="20:46" ht="18.75" customHeight="1">
      <c r="T1720" s="67"/>
      <c r="U1720" s="67"/>
      <c r="V1720" s="67"/>
      <c r="W1720" s="67"/>
      <c r="X1720" s="67"/>
      <c r="Y1720" s="67"/>
      <c r="Z1720" s="67"/>
      <c r="AA1720" s="67"/>
      <c r="AB1720" s="67"/>
      <c r="AC1720" s="67"/>
      <c r="AD1720" s="68"/>
      <c r="AE1720" s="68"/>
      <c r="AF1720" s="68"/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8"/>
      <c r="AS1720" s="68"/>
      <c r="AT1720" s="68"/>
    </row>
    <row r="1721" spans="20:46" ht="18.75" customHeight="1">
      <c r="T1721" s="67"/>
      <c r="U1721" s="67"/>
      <c r="V1721" s="67"/>
      <c r="W1721" s="67"/>
      <c r="X1721" s="67"/>
      <c r="Y1721" s="67"/>
      <c r="Z1721" s="67"/>
      <c r="AA1721" s="67"/>
      <c r="AB1721" s="67"/>
      <c r="AC1721" s="67"/>
      <c r="AD1721" s="68"/>
      <c r="AE1721" s="68"/>
      <c r="AF1721" s="68"/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8"/>
      <c r="AS1721" s="68"/>
      <c r="AT1721" s="68"/>
    </row>
    <row r="1722" spans="20:46" ht="18.75" customHeight="1">
      <c r="T1722" s="67"/>
      <c r="U1722" s="67"/>
      <c r="V1722" s="67"/>
      <c r="W1722" s="67"/>
      <c r="X1722" s="67"/>
      <c r="Y1722" s="67"/>
      <c r="Z1722" s="67"/>
      <c r="AA1722" s="67"/>
      <c r="AB1722" s="67"/>
      <c r="AC1722" s="67"/>
      <c r="AD1722" s="68"/>
      <c r="AE1722" s="68"/>
      <c r="AF1722" s="68"/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8"/>
      <c r="AS1722" s="68"/>
      <c r="AT1722" s="68"/>
    </row>
    <row r="1723" spans="20:46" ht="18.75" customHeight="1">
      <c r="T1723" s="67"/>
      <c r="U1723" s="67"/>
      <c r="V1723" s="67"/>
      <c r="W1723" s="67"/>
      <c r="X1723" s="67"/>
      <c r="Y1723" s="67"/>
      <c r="Z1723" s="67"/>
      <c r="AA1723" s="67"/>
      <c r="AB1723" s="67"/>
      <c r="AC1723" s="67"/>
      <c r="AD1723" s="68"/>
      <c r="AE1723" s="68"/>
      <c r="AF1723" s="68"/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8"/>
      <c r="AS1723" s="68"/>
      <c r="AT1723" s="68"/>
    </row>
    <row r="1724" spans="20:46" ht="18.75" customHeight="1">
      <c r="T1724" s="67"/>
      <c r="U1724" s="67"/>
      <c r="V1724" s="67"/>
      <c r="W1724" s="67"/>
      <c r="X1724" s="67"/>
      <c r="Y1724" s="67"/>
      <c r="Z1724" s="67"/>
      <c r="AA1724" s="67"/>
      <c r="AB1724" s="67"/>
      <c r="AC1724" s="67"/>
      <c r="AD1724" s="68"/>
      <c r="AE1724" s="68"/>
      <c r="AF1724" s="68"/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8"/>
      <c r="AS1724" s="68"/>
      <c r="AT1724" s="68"/>
    </row>
    <row r="1725" spans="20:46" ht="18.75" customHeight="1">
      <c r="T1725" s="67"/>
      <c r="U1725" s="67"/>
      <c r="V1725" s="67"/>
      <c r="W1725" s="67"/>
      <c r="X1725" s="67"/>
      <c r="Y1725" s="67"/>
      <c r="Z1725" s="67"/>
      <c r="AA1725" s="67"/>
      <c r="AB1725" s="67"/>
      <c r="AC1725" s="67"/>
      <c r="AD1725" s="68"/>
      <c r="AE1725" s="68"/>
      <c r="AF1725" s="68"/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8"/>
      <c r="AS1725" s="68"/>
      <c r="AT1725" s="68"/>
    </row>
    <row r="1726" spans="20:46" ht="18.75" customHeight="1">
      <c r="T1726" s="67"/>
      <c r="U1726" s="67"/>
      <c r="V1726" s="67"/>
      <c r="W1726" s="67"/>
      <c r="X1726" s="67"/>
      <c r="Y1726" s="67"/>
      <c r="Z1726" s="67"/>
      <c r="AA1726" s="67"/>
      <c r="AB1726" s="67"/>
      <c r="AC1726" s="67"/>
      <c r="AD1726" s="68"/>
      <c r="AE1726" s="68"/>
      <c r="AF1726" s="68"/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8"/>
      <c r="AS1726" s="68"/>
      <c r="AT1726" s="68"/>
    </row>
    <row r="1727" spans="20:46" ht="18.75" customHeight="1">
      <c r="T1727" s="67"/>
      <c r="U1727" s="67"/>
      <c r="V1727" s="67"/>
      <c r="W1727" s="67"/>
      <c r="X1727" s="67"/>
      <c r="Y1727" s="67"/>
      <c r="Z1727" s="67"/>
      <c r="AA1727" s="67"/>
      <c r="AB1727" s="67"/>
      <c r="AC1727" s="67"/>
      <c r="AD1727" s="68"/>
      <c r="AE1727" s="68"/>
      <c r="AF1727" s="68"/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8"/>
      <c r="AS1727" s="68"/>
      <c r="AT1727" s="68"/>
    </row>
    <row r="1728" spans="20:46" ht="18.75" customHeight="1">
      <c r="T1728" s="67"/>
      <c r="U1728" s="67"/>
      <c r="V1728" s="67"/>
      <c r="W1728" s="67"/>
      <c r="X1728" s="67"/>
      <c r="Y1728" s="67"/>
      <c r="Z1728" s="67"/>
      <c r="AA1728" s="67"/>
      <c r="AB1728" s="67"/>
      <c r="AC1728" s="67"/>
      <c r="AD1728" s="68"/>
      <c r="AE1728" s="68"/>
      <c r="AF1728" s="68"/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8"/>
      <c r="AS1728" s="68"/>
      <c r="AT1728" s="68"/>
    </row>
    <row r="1729" spans="20:46" ht="18.75" customHeight="1">
      <c r="T1729" s="67"/>
      <c r="U1729" s="67"/>
      <c r="V1729" s="67"/>
      <c r="W1729" s="67"/>
      <c r="X1729" s="67"/>
      <c r="Y1729" s="67"/>
      <c r="Z1729" s="67"/>
      <c r="AA1729" s="67"/>
      <c r="AB1729" s="67"/>
      <c r="AC1729" s="67"/>
      <c r="AD1729" s="68"/>
      <c r="AE1729" s="68"/>
      <c r="AF1729" s="68"/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8"/>
      <c r="AS1729" s="68"/>
      <c r="AT1729" s="68"/>
    </row>
    <row r="1730" spans="20:46" ht="18.75" customHeight="1">
      <c r="T1730" s="67"/>
      <c r="U1730" s="67"/>
      <c r="V1730" s="67"/>
      <c r="W1730" s="67"/>
      <c r="X1730" s="67"/>
      <c r="Y1730" s="67"/>
      <c r="Z1730" s="67"/>
      <c r="AA1730" s="67"/>
      <c r="AB1730" s="67"/>
      <c r="AC1730" s="67"/>
      <c r="AD1730" s="68"/>
      <c r="AE1730" s="68"/>
      <c r="AF1730" s="68"/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8"/>
      <c r="AS1730" s="68"/>
      <c r="AT1730" s="68"/>
    </row>
    <row r="1731" spans="20:46" ht="18.75" customHeight="1">
      <c r="T1731" s="67"/>
      <c r="U1731" s="67"/>
      <c r="V1731" s="67"/>
      <c r="W1731" s="67"/>
      <c r="X1731" s="67"/>
      <c r="Y1731" s="67"/>
      <c r="Z1731" s="67"/>
      <c r="AA1731" s="67"/>
      <c r="AB1731" s="67"/>
      <c r="AC1731" s="67"/>
      <c r="AD1731" s="68"/>
      <c r="AE1731" s="68"/>
      <c r="AF1731" s="68"/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8"/>
      <c r="AS1731" s="68"/>
      <c r="AT1731" s="68"/>
    </row>
    <row r="1732" spans="20:46" ht="18.75" customHeight="1">
      <c r="T1732" s="67"/>
      <c r="U1732" s="67"/>
      <c r="V1732" s="67"/>
      <c r="W1732" s="67"/>
      <c r="X1732" s="67"/>
      <c r="Y1732" s="67"/>
      <c r="Z1732" s="67"/>
      <c r="AA1732" s="67"/>
      <c r="AB1732" s="67"/>
      <c r="AC1732" s="67"/>
      <c r="AD1732" s="68"/>
      <c r="AE1732" s="68"/>
      <c r="AF1732" s="68"/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8"/>
      <c r="AS1732" s="68"/>
      <c r="AT1732" s="68"/>
    </row>
    <row r="1733" spans="20:46" ht="18.75" customHeight="1">
      <c r="T1733" s="67"/>
      <c r="U1733" s="67"/>
      <c r="V1733" s="67"/>
      <c r="W1733" s="67"/>
      <c r="X1733" s="67"/>
      <c r="Y1733" s="67"/>
      <c r="Z1733" s="67"/>
      <c r="AA1733" s="67"/>
      <c r="AB1733" s="67"/>
      <c r="AC1733" s="67"/>
      <c r="AD1733" s="68"/>
      <c r="AE1733" s="68"/>
      <c r="AF1733" s="68"/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8"/>
      <c r="AS1733" s="68"/>
      <c r="AT1733" s="68"/>
    </row>
    <row r="1734" spans="20:46" ht="18.75" customHeight="1">
      <c r="T1734" s="67"/>
      <c r="U1734" s="67"/>
      <c r="V1734" s="67"/>
      <c r="W1734" s="67"/>
      <c r="X1734" s="67"/>
      <c r="Y1734" s="67"/>
      <c r="Z1734" s="67"/>
      <c r="AA1734" s="67"/>
      <c r="AB1734" s="67"/>
      <c r="AC1734" s="67"/>
      <c r="AD1734" s="68"/>
      <c r="AE1734" s="68"/>
      <c r="AF1734" s="68"/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8"/>
      <c r="AS1734" s="68"/>
      <c r="AT1734" s="68"/>
    </row>
    <row r="1735" spans="20:46" ht="18.75" customHeight="1">
      <c r="T1735" s="67"/>
      <c r="U1735" s="67"/>
      <c r="V1735" s="67"/>
      <c r="W1735" s="67"/>
      <c r="X1735" s="67"/>
      <c r="Y1735" s="67"/>
      <c r="Z1735" s="67"/>
      <c r="AA1735" s="67"/>
      <c r="AB1735" s="67"/>
      <c r="AC1735" s="67"/>
      <c r="AD1735" s="68"/>
      <c r="AE1735" s="68"/>
      <c r="AF1735" s="68"/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8"/>
      <c r="AS1735" s="68"/>
      <c r="AT1735" s="68"/>
    </row>
    <row r="1736" spans="20:46" ht="18.75" customHeight="1">
      <c r="T1736" s="67"/>
      <c r="U1736" s="67"/>
      <c r="V1736" s="67"/>
      <c r="W1736" s="67"/>
      <c r="X1736" s="67"/>
      <c r="Y1736" s="67"/>
      <c r="Z1736" s="67"/>
      <c r="AA1736" s="67"/>
      <c r="AB1736" s="67"/>
      <c r="AC1736" s="67"/>
      <c r="AD1736" s="68"/>
      <c r="AE1736" s="68"/>
      <c r="AF1736" s="68"/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8"/>
      <c r="AS1736" s="68"/>
      <c r="AT1736" s="68"/>
    </row>
    <row r="1737" spans="20:46" ht="18.75" customHeight="1">
      <c r="T1737" s="67"/>
      <c r="U1737" s="67"/>
      <c r="V1737" s="67"/>
      <c r="W1737" s="67"/>
      <c r="X1737" s="67"/>
      <c r="Y1737" s="67"/>
      <c r="Z1737" s="67"/>
      <c r="AA1737" s="67"/>
      <c r="AB1737" s="67"/>
      <c r="AC1737" s="67"/>
      <c r="AD1737" s="68"/>
      <c r="AE1737" s="68"/>
      <c r="AF1737" s="68"/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8"/>
      <c r="AS1737" s="68"/>
      <c r="AT1737" s="68"/>
    </row>
    <row r="1738" spans="20:46" ht="18.75" customHeight="1">
      <c r="T1738" s="67"/>
      <c r="U1738" s="67"/>
      <c r="V1738" s="67"/>
      <c r="W1738" s="67"/>
      <c r="X1738" s="67"/>
      <c r="Y1738" s="67"/>
      <c r="Z1738" s="67"/>
      <c r="AA1738" s="67"/>
      <c r="AB1738" s="67"/>
      <c r="AC1738" s="67"/>
      <c r="AD1738" s="68"/>
      <c r="AE1738" s="68"/>
      <c r="AF1738" s="68"/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8"/>
      <c r="AS1738" s="68"/>
      <c r="AT1738" s="68"/>
    </row>
    <row r="1739" spans="20:46" ht="18.75" customHeight="1">
      <c r="T1739" s="67"/>
      <c r="U1739" s="67"/>
      <c r="V1739" s="67"/>
      <c r="W1739" s="67"/>
      <c r="X1739" s="67"/>
      <c r="Y1739" s="67"/>
      <c r="Z1739" s="67"/>
      <c r="AA1739" s="67"/>
      <c r="AB1739" s="67"/>
      <c r="AC1739" s="67"/>
      <c r="AD1739" s="68"/>
      <c r="AE1739" s="68"/>
      <c r="AF1739" s="68"/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8"/>
      <c r="AS1739" s="68"/>
      <c r="AT1739" s="68"/>
    </row>
    <row r="1740" spans="20:46" ht="18.75" customHeight="1">
      <c r="T1740" s="67"/>
      <c r="U1740" s="67"/>
      <c r="V1740" s="67"/>
      <c r="W1740" s="67"/>
      <c r="X1740" s="67"/>
      <c r="Y1740" s="67"/>
      <c r="Z1740" s="67"/>
      <c r="AA1740" s="67"/>
      <c r="AB1740" s="67"/>
      <c r="AC1740" s="67"/>
      <c r="AD1740" s="68"/>
      <c r="AE1740" s="68"/>
      <c r="AF1740" s="68"/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8"/>
      <c r="AS1740" s="68"/>
      <c r="AT1740" s="68"/>
    </row>
    <row r="1741" spans="20:46" ht="18.75" customHeight="1">
      <c r="T1741" s="67"/>
      <c r="U1741" s="67"/>
      <c r="V1741" s="67"/>
      <c r="W1741" s="67"/>
      <c r="X1741" s="67"/>
      <c r="Y1741" s="67"/>
      <c r="Z1741" s="67"/>
      <c r="AA1741" s="67"/>
      <c r="AB1741" s="67"/>
      <c r="AC1741" s="67"/>
      <c r="AD1741" s="68"/>
      <c r="AE1741" s="68"/>
      <c r="AF1741" s="68"/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8"/>
      <c r="AS1741" s="68"/>
      <c r="AT1741" s="68"/>
    </row>
    <row r="1742" spans="20:46" ht="18.75" customHeight="1">
      <c r="T1742" s="67"/>
      <c r="U1742" s="67"/>
      <c r="V1742" s="67"/>
      <c r="W1742" s="67"/>
      <c r="X1742" s="67"/>
      <c r="Y1742" s="67"/>
      <c r="Z1742" s="67"/>
      <c r="AA1742" s="67"/>
      <c r="AB1742" s="67"/>
      <c r="AC1742" s="67"/>
      <c r="AD1742" s="68"/>
      <c r="AE1742" s="68"/>
      <c r="AF1742" s="68"/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8"/>
      <c r="AS1742" s="68"/>
      <c r="AT1742" s="68"/>
    </row>
    <row r="1743" spans="20:46" ht="18.75" customHeight="1">
      <c r="T1743" s="67"/>
      <c r="U1743" s="67"/>
      <c r="V1743" s="67"/>
      <c r="W1743" s="67"/>
      <c r="X1743" s="67"/>
      <c r="Y1743" s="67"/>
      <c r="Z1743" s="67"/>
      <c r="AA1743" s="67"/>
      <c r="AB1743" s="67"/>
      <c r="AC1743" s="67"/>
      <c r="AD1743" s="68"/>
      <c r="AE1743" s="68"/>
      <c r="AF1743" s="68"/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8"/>
      <c r="AS1743" s="68"/>
      <c r="AT1743" s="68"/>
    </row>
    <row r="1744" spans="20:46" ht="18.75" customHeight="1">
      <c r="T1744" s="67"/>
      <c r="U1744" s="67"/>
      <c r="V1744" s="67"/>
      <c r="W1744" s="67"/>
      <c r="X1744" s="67"/>
      <c r="Y1744" s="67"/>
      <c r="Z1744" s="67"/>
      <c r="AA1744" s="67"/>
      <c r="AB1744" s="67"/>
      <c r="AC1744" s="67"/>
      <c r="AD1744" s="68"/>
      <c r="AE1744" s="68"/>
      <c r="AF1744" s="68"/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8"/>
      <c r="AS1744" s="68"/>
      <c r="AT1744" s="68"/>
    </row>
    <row r="1745" spans="20:46" ht="18.75" customHeight="1">
      <c r="T1745" s="67"/>
      <c r="U1745" s="67"/>
      <c r="V1745" s="67"/>
      <c r="W1745" s="67"/>
      <c r="X1745" s="67"/>
      <c r="Y1745" s="67"/>
      <c r="Z1745" s="67"/>
      <c r="AA1745" s="67"/>
      <c r="AB1745" s="67"/>
      <c r="AC1745" s="67"/>
      <c r="AD1745" s="68"/>
      <c r="AE1745" s="68"/>
      <c r="AF1745" s="68"/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8"/>
      <c r="AS1745" s="68"/>
      <c r="AT1745" s="68"/>
    </row>
    <row r="1746" spans="20:46" ht="18.75" customHeight="1">
      <c r="T1746" s="67"/>
      <c r="U1746" s="67"/>
      <c r="V1746" s="67"/>
      <c r="W1746" s="67"/>
      <c r="X1746" s="67"/>
      <c r="Y1746" s="67"/>
      <c r="Z1746" s="67"/>
      <c r="AA1746" s="67"/>
      <c r="AB1746" s="67"/>
      <c r="AC1746" s="67"/>
      <c r="AD1746" s="68"/>
      <c r="AE1746" s="68"/>
      <c r="AF1746" s="68"/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8"/>
      <c r="AS1746" s="68"/>
      <c r="AT1746" s="68"/>
    </row>
    <row r="1747" spans="20:46" ht="18.75" customHeight="1">
      <c r="T1747" s="67"/>
      <c r="U1747" s="67"/>
      <c r="V1747" s="67"/>
      <c r="W1747" s="67"/>
      <c r="X1747" s="67"/>
      <c r="Y1747" s="67"/>
      <c r="Z1747" s="67"/>
      <c r="AA1747" s="67"/>
      <c r="AB1747" s="67"/>
      <c r="AC1747" s="67"/>
      <c r="AD1747" s="68"/>
      <c r="AE1747" s="68"/>
      <c r="AF1747" s="68"/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8"/>
      <c r="AS1747" s="68"/>
      <c r="AT1747" s="68"/>
    </row>
    <row r="1748" spans="20:46" ht="18.75" customHeight="1">
      <c r="T1748" s="67"/>
      <c r="U1748" s="67"/>
      <c r="V1748" s="67"/>
      <c r="W1748" s="67"/>
      <c r="X1748" s="67"/>
      <c r="Y1748" s="67"/>
      <c r="Z1748" s="67"/>
      <c r="AA1748" s="67"/>
      <c r="AB1748" s="67"/>
      <c r="AC1748" s="67"/>
      <c r="AD1748" s="68"/>
      <c r="AE1748" s="68"/>
      <c r="AF1748" s="68"/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8"/>
      <c r="AS1748" s="68"/>
      <c r="AT1748" s="68"/>
    </row>
    <row r="1749" spans="20:46" ht="18.75" customHeight="1">
      <c r="T1749" s="67"/>
      <c r="U1749" s="67"/>
      <c r="V1749" s="67"/>
      <c r="W1749" s="67"/>
      <c r="X1749" s="67"/>
      <c r="Y1749" s="67"/>
      <c r="Z1749" s="67"/>
      <c r="AA1749" s="67"/>
      <c r="AB1749" s="67"/>
      <c r="AC1749" s="67"/>
      <c r="AD1749" s="68"/>
      <c r="AE1749" s="68"/>
      <c r="AF1749" s="68"/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8"/>
      <c r="AS1749" s="68"/>
      <c r="AT1749" s="68"/>
    </row>
    <row r="1750" spans="20:46" ht="18.75" customHeight="1">
      <c r="T1750" s="67"/>
      <c r="U1750" s="67"/>
      <c r="V1750" s="67"/>
      <c r="W1750" s="67"/>
      <c r="X1750" s="67"/>
      <c r="Y1750" s="67"/>
      <c r="Z1750" s="67"/>
      <c r="AA1750" s="67"/>
      <c r="AB1750" s="67"/>
      <c r="AC1750" s="67"/>
      <c r="AD1750" s="68"/>
      <c r="AE1750" s="68"/>
      <c r="AF1750" s="68"/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8"/>
      <c r="AS1750" s="68"/>
      <c r="AT1750" s="68"/>
    </row>
    <row r="1751" spans="20:46" ht="18.75" customHeight="1">
      <c r="T1751" s="67"/>
      <c r="U1751" s="67"/>
      <c r="V1751" s="67"/>
      <c r="W1751" s="67"/>
      <c r="X1751" s="67"/>
      <c r="Y1751" s="67"/>
      <c r="Z1751" s="67"/>
      <c r="AA1751" s="67"/>
      <c r="AB1751" s="67"/>
      <c r="AC1751" s="67"/>
      <c r="AD1751" s="68"/>
      <c r="AE1751" s="68"/>
      <c r="AF1751" s="68"/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8"/>
      <c r="AS1751" s="68"/>
      <c r="AT1751" s="68"/>
    </row>
    <row r="1752" spans="20:46" ht="18.75" customHeight="1">
      <c r="T1752" s="67"/>
      <c r="U1752" s="67"/>
      <c r="V1752" s="67"/>
      <c r="W1752" s="67"/>
      <c r="X1752" s="67"/>
      <c r="Y1752" s="67"/>
      <c r="Z1752" s="67"/>
      <c r="AA1752" s="67"/>
      <c r="AB1752" s="67"/>
      <c r="AC1752" s="67"/>
      <c r="AD1752" s="68"/>
      <c r="AE1752" s="68"/>
      <c r="AF1752" s="68"/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8"/>
      <c r="AS1752" s="68"/>
      <c r="AT1752" s="68"/>
    </row>
    <row r="1753" spans="20:46" ht="18.75" customHeight="1">
      <c r="T1753" s="67"/>
      <c r="U1753" s="67"/>
      <c r="V1753" s="67"/>
      <c r="W1753" s="67"/>
      <c r="X1753" s="67"/>
      <c r="Y1753" s="67"/>
      <c r="Z1753" s="67"/>
      <c r="AA1753" s="67"/>
      <c r="AB1753" s="67"/>
      <c r="AC1753" s="67"/>
      <c r="AD1753" s="68"/>
      <c r="AE1753" s="68"/>
      <c r="AF1753" s="68"/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8"/>
      <c r="AS1753" s="68"/>
      <c r="AT1753" s="68"/>
    </row>
    <row r="1754" spans="20:46" ht="18.75" customHeight="1">
      <c r="T1754" s="67"/>
      <c r="U1754" s="67"/>
      <c r="V1754" s="67"/>
      <c r="W1754" s="67"/>
      <c r="X1754" s="67"/>
      <c r="Y1754" s="67"/>
      <c r="Z1754" s="67"/>
      <c r="AA1754" s="67"/>
      <c r="AB1754" s="67"/>
      <c r="AC1754" s="67"/>
      <c r="AD1754" s="68"/>
      <c r="AE1754" s="68"/>
      <c r="AF1754" s="68"/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8"/>
      <c r="AS1754" s="68"/>
      <c r="AT1754" s="68"/>
    </row>
    <row r="1755" spans="20:46" ht="18.75" customHeight="1">
      <c r="T1755" s="67"/>
      <c r="U1755" s="67"/>
      <c r="V1755" s="67"/>
      <c r="W1755" s="67"/>
      <c r="X1755" s="67"/>
      <c r="Y1755" s="67"/>
      <c r="Z1755" s="67"/>
      <c r="AA1755" s="67"/>
      <c r="AB1755" s="67"/>
      <c r="AC1755" s="67"/>
      <c r="AD1755" s="68"/>
      <c r="AE1755" s="68"/>
      <c r="AF1755" s="68"/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8"/>
      <c r="AS1755" s="68"/>
      <c r="AT1755" s="68"/>
    </row>
    <row r="1756" spans="20:46" ht="18.75" customHeight="1">
      <c r="T1756" s="67"/>
      <c r="U1756" s="67"/>
      <c r="V1756" s="67"/>
      <c r="W1756" s="67"/>
      <c r="X1756" s="67"/>
      <c r="Y1756" s="67"/>
      <c r="Z1756" s="67"/>
      <c r="AA1756" s="67"/>
      <c r="AB1756" s="67"/>
      <c r="AC1756" s="67"/>
      <c r="AD1756" s="68"/>
      <c r="AE1756" s="68"/>
      <c r="AF1756" s="68"/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8"/>
      <c r="AS1756" s="68"/>
      <c r="AT1756" s="68"/>
    </row>
    <row r="1757" spans="20:46" ht="18.75" customHeight="1">
      <c r="T1757" s="67"/>
      <c r="U1757" s="67"/>
      <c r="V1757" s="67"/>
      <c r="W1757" s="67"/>
      <c r="X1757" s="67"/>
      <c r="Y1757" s="67"/>
      <c r="Z1757" s="67"/>
      <c r="AA1757" s="67"/>
      <c r="AB1757" s="67"/>
      <c r="AC1757" s="67"/>
      <c r="AD1757" s="68"/>
      <c r="AE1757" s="68"/>
      <c r="AF1757" s="68"/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8"/>
      <c r="AS1757" s="68"/>
      <c r="AT1757" s="68"/>
    </row>
    <row r="1758" spans="20:46" ht="18.75" customHeight="1">
      <c r="T1758" s="67"/>
      <c r="U1758" s="67"/>
      <c r="V1758" s="67"/>
      <c r="W1758" s="67"/>
      <c r="X1758" s="67"/>
      <c r="Y1758" s="67"/>
      <c r="Z1758" s="67"/>
      <c r="AA1758" s="67"/>
      <c r="AB1758" s="67"/>
      <c r="AC1758" s="67"/>
      <c r="AD1758" s="68"/>
      <c r="AE1758" s="68"/>
      <c r="AF1758" s="68"/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8"/>
      <c r="AS1758" s="68"/>
      <c r="AT1758" s="68"/>
    </row>
    <row r="1759" spans="20:46" ht="18.75" customHeight="1">
      <c r="T1759" s="67"/>
      <c r="U1759" s="67"/>
      <c r="V1759" s="67"/>
      <c r="W1759" s="67"/>
      <c r="X1759" s="67"/>
      <c r="Y1759" s="67"/>
      <c r="Z1759" s="67"/>
      <c r="AA1759" s="67"/>
      <c r="AB1759" s="67"/>
      <c r="AC1759" s="67"/>
      <c r="AD1759" s="68"/>
      <c r="AE1759" s="68"/>
      <c r="AF1759" s="68"/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8"/>
      <c r="AS1759" s="68"/>
      <c r="AT1759" s="68"/>
    </row>
    <row r="1760" spans="20:46" ht="18.75" customHeight="1">
      <c r="T1760" s="67"/>
      <c r="U1760" s="67"/>
      <c r="V1760" s="67"/>
      <c r="W1760" s="67"/>
      <c r="X1760" s="67"/>
      <c r="Y1760" s="67"/>
      <c r="Z1760" s="67"/>
      <c r="AA1760" s="67"/>
      <c r="AB1760" s="67"/>
      <c r="AC1760" s="67"/>
      <c r="AD1760" s="68"/>
      <c r="AE1760" s="68"/>
      <c r="AF1760" s="68"/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8"/>
      <c r="AS1760" s="68"/>
      <c r="AT1760" s="68"/>
    </row>
    <row r="1761" spans="20:46" ht="18.75" customHeight="1">
      <c r="T1761" s="67"/>
      <c r="U1761" s="67"/>
      <c r="V1761" s="67"/>
      <c r="W1761" s="67"/>
      <c r="X1761" s="67"/>
      <c r="Y1761" s="67"/>
      <c r="Z1761" s="67"/>
      <c r="AA1761" s="67"/>
      <c r="AB1761" s="67"/>
      <c r="AC1761" s="67"/>
      <c r="AD1761" s="68"/>
      <c r="AE1761" s="68"/>
      <c r="AF1761" s="68"/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8"/>
      <c r="AS1761" s="68"/>
      <c r="AT1761" s="68"/>
    </row>
    <row r="1762" spans="20:46" ht="18.75" customHeight="1">
      <c r="T1762" s="67"/>
      <c r="U1762" s="67"/>
      <c r="V1762" s="67"/>
      <c r="W1762" s="67"/>
      <c r="X1762" s="67"/>
      <c r="Y1762" s="67"/>
      <c r="Z1762" s="67"/>
      <c r="AA1762" s="67"/>
      <c r="AB1762" s="67"/>
      <c r="AC1762" s="67"/>
      <c r="AD1762" s="68"/>
      <c r="AE1762" s="68"/>
      <c r="AF1762" s="68"/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8"/>
      <c r="AS1762" s="68"/>
      <c r="AT1762" s="68"/>
    </row>
    <row r="1763" spans="20:46" ht="18.75" customHeight="1">
      <c r="T1763" s="67"/>
      <c r="U1763" s="67"/>
      <c r="V1763" s="67"/>
      <c r="W1763" s="67"/>
      <c r="X1763" s="67"/>
      <c r="Y1763" s="67"/>
      <c r="Z1763" s="67"/>
      <c r="AA1763" s="67"/>
      <c r="AB1763" s="67"/>
      <c r="AC1763" s="67"/>
      <c r="AD1763" s="68"/>
      <c r="AE1763" s="68"/>
      <c r="AF1763" s="68"/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8"/>
      <c r="AS1763" s="68"/>
      <c r="AT1763" s="68"/>
    </row>
    <row r="1764" spans="20:46" ht="18.75" customHeight="1">
      <c r="T1764" s="67"/>
      <c r="U1764" s="67"/>
      <c r="V1764" s="67"/>
      <c r="W1764" s="67"/>
      <c r="X1764" s="67"/>
      <c r="Y1764" s="67"/>
      <c r="Z1764" s="67"/>
      <c r="AA1764" s="67"/>
      <c r="AB1764" s="67"/>
      <c r="AC1764" s="67"/>
      <c r="AD1764" s="68"/>
      <c r="AE1764" s="68"/>
      <c r="AF1764" s="68"/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8"/>
      <c r="AS1764" s="68"/>
      <c r="AT1764" s="68"/>
    </row>
    <row r="1765" spans="20:46" ht="18.75" customHeight="1">
      <c r="T1765" s="67"/>
      <c r="U1765" s="67"/>
      <c r="V1765" s="67"/>
      <c r="W1765" s="67"/>
      <c r="X1765" s="67"/>
      <c r="Y1765" s="67"/>
      <c r="Z1765" s="67"/>
      <c r="AA1765" s="67"/>
      <c r="AB1765" s="67"/>
      <c r="AC1765" s="67"/>
      <c r="AD1765" s="68"/>
      <c r="AE1765" s="68"/>
      <c r="AF1765" s="68"/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8"/>
      <c r="AS1765" s="68"/>
      <c r="AT1765" s="68"/>
    </row>
    <row r="1766" spans="20:46" ht="18.75" customHeight="1">
      <c r="T1766" s="67"/>
      <c r="U1766" s="67"/>
      <c r="V1766" s="67"/>
      <c r="W1766" s="67"/>
      <c r="X1766" s="67"/>
      <c r="Y1766" s="67"/>
      <c r="Z1766" s="67"/>
      <c r="AA1766" s="67"/>
      <c r="AB1766" s="67"/>
      <c r="AC1766" s="67"/>
      <c r="AD1766" s="68"/>
      <c r="AE1766" s="68"/>
      <c r="AF1766" s="68"/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8"/>
      <c r="AS1766" s="68"/>
      <c r="AT1766" s="68"/>
    </row>
    <row r="1767" spans="20:46" ht="18.75" customHeight="1">
      <c r="T1767" s="67"/>
      <c r="U1767" s="67"/>
      <c r="V1767" s="67"/>
      <c r="W1767" s="67"/>
      <c r="X1767" s="67"/>
      <c r="Y1767" s="67"/>
      <c r="Z1767" s="67"/>
      <c r="AA1767" s="67"/>
      <c r="AB1767" s="67"/>
      <c r="AC1767" s="67"/>
      <c r="AD1767" s="68"/>
      <c r="AE1767" s="68"/>
      <c r="AF1767" s="68"/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8"/>
      <c r="AS1767" s="68"/>
      <c r="AT1767" s="68"/>
    </row>
    <row r="1768" spans="20:46" ht="18.75" customHeight="1">
      <c r="T1768" s="67"/>
      <c r="U1768" s="67"/>
      <c r="V1768" s="67"/>
      <c r="W1768" s="67"/>
      <c r="X1768" s="67"/>
      <c r="Y1768" s="67"/>
      <c r="Z1768" s="67"/>
      <c r="AA1768" s="67"/>
      <c r="AB1768" s="67"/>
      <c r="AC1768" s="67"/>
      <c r="AD1768" s="68"/>
      <c r="AE1768" s="68"/>
      <c r="AF1768" s="68"/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8"/>
      <c r="AS1768" s="68"/>
      <c r="AT1768" s="68"/>
    </row>
    <row r="1769" spans="20:46" ht="18.75" customHeight="1">
      <c r="T1769" s="67"/>
      <c r="U1769" s="67"/>
      <c r="V1769" s="67"/>
      <c r="W1769" s="67"/>
      <c r="X1769" s="67"/>
      <c r="Y1769" s="67"/>
      <c r="Z1769" s="67"/>
      <c r="AA1769" s="67"/>
      <c r="AB1769" s="67"/>
      <c r="AC1769" s="67"/>
      <c r="AD1769" s="68"/>
      <c r="AE1769" s="68"/>
      <c r="AF1769" s="68"/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8"/>
      <c r="AS1769" s="68"/>
      <c r="AT1769" s="68"/>
    </row>
    <row r="1770" spans="20:46" ht="18.75" customHeight="1">
      <c r="T1770" s="67"/>
      <c r="U1770" s="67"/>
      <c r="V1770" s="67"/>
      <c r="W1770" s="67"/>
      <c r="X1770" s="67"/>
      <c r="Y1770" s="67"/>
      <c r="Z1770" s="67"/>
      <c r="AA1770" s="67"/>
      <c r="AB1770" s="67"/>
      <c r="AC1770" s="67"/>
      <c r="AD1770" s="68"/>
      <c r="AE1770" s="68"/>
      <c r="AF1770" s="68"/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8"/>
      <c r="AS1770" s="68"/>
      <c r="AT1770" s="68"/>
    </row>
    <row r="1771" spans="20:46" ht="18.75" customHeight="1">
      <c r="T1771" s="67"/>
      <c r="U1771" s="67"/>
      <c r="V1771" s="67"/>
      <c r="W1771" s="67"/>
      <c r="X1771" s="67"/>
      <c r="Y1771" s="67"/>
      <c r="Z1771" s="67"/>
      <c r="AA1771" s="67"/>
      <c r="AB1771" s="67"/>
      <c r="AC1771" s="67"/>
      <c r="AD1771" s="68"/>
      <c r="AE1771" s="68"/>
      <c r="AF1771" s="68"/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8"/>
      <c r="AS1771" s="68"/>
      <c r="AT1771" s="68"/>
    </row>
    <row r="1772" spans="20:46" ht="18.75" customHeight="1">
      <c r="T1772" s="67"/>
      <c r="U1772" s="67"/>
      <c r="V1772" s="67"/>
      <c r="W1772" s="67"/>
      <c r="X1772" s="67"/>
      <c r="Y1772" s="67"/>
      <c r="Z1772" s="67"/>
      <c r="AA1772" s="67"/>
      <c r="AB1772" s="67"/>
      <c r="AC1772" s="67"/>
      <c r="AD1772" s="68"/>
      <c r="AE1772" s="68"/>
      <c r="AF1772" s="68"/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8"/>
      <c r="AS1772" s="68"/>
      <c r="AT1772" s="68"/>
    </row>
    <row r="1773" spans="20:46" ht="18.75" customHeight="1">
      <c r="T1773" s="67"/>
      <c r="U1773" s="67"/>
      <c r="V1773" s="67"/>
      <c r="W1773" s="67"/>
      <c r="X1773" s="67"/>
      <c r="Y1773" s="67"/>
      <c r="Z1773" s="67"/>
      <c r="AA1773" s="67"/>
      <c r="AB1773" s="67"/>
      <c r="AC1773" s="67"/>
      <c r="AD1773" s="68"/>
      <c r="AE1773" s="68"/>
      <c r="AF1773" s="68"/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8"/>
      <c r="AS1773" s="68"/>
      <c r="AT1773" s="68"/>
    </row>
    <row r="1774" spans="20:46" ht="18.75" customHeight="1">
      <c r="T1774" s="67"/>
      <c r="U1774" s="67"/>
      <c r="V1774" s="67"/>
      <c r="W1774" s="67"/>
      <c r="X1774" s="67"/>
      <c r="Y1774" s="67"/>
      <c r="Z1774" s="67"/>
      <c r="AA1774" s="67"/>
      <c r="AB1774" s="67"/>
      <c r="AC1774" s="67"/>
      <c r="AD1774" s="68"/>
      <c r="AE1774" s="68"/>
      <c r="AF1774" s="68"/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8"/>
      <c r="AS1774" s="68"/>
      <c r="AT1774" s="68"/>
    </row>
    <row r="1775" spans="20:46" ht="18.75" customHeight="1">
      <c r="T1775" s="67"/>
      <c r="U1775" s="67"/>
      <c r="V1775" s="67"/>
      <c r="W1775" s="67"/>
      <c r="X1775" s="67"/>
      <c r="Y1775" s="67"/>
      <c r="Z1775" s="67"/>
      <c r="AA1775" s="67"/>
      <c r="AB1775" s="67"/>
      <c r="AC1775" s="67"/>
      <c r="AD1775" s="68"/>
      <c r="AE1775" s="68"/>
      <c r="AF1775" s="68"/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8"/>
      <c r="AS1775" s="68"/>
      <c r="AT1775" s="68"/>
    </row>
    <row r="1776" spans="20:46" ht="18.75" customHeight="1">
      <c r="T1776" s="67"/>
      <c r="U1776" s="67"/>
      <c r="V1776" s="67"/>
      <c r="W1776" s="67"/>
      <c r="X1776" s="67"/>
      <c r="Y1776" s="67"/>
      <c r="Z1776" s="67"/>
      <c r="AA1776" s="67"/>
      <c r="AB1776" s="67"/>
      <c r="AC1776" s="67"/>
      <c r="AD1776" s="68"/>
      <c r="AE1776" s="68"/>
      <c r="AF1776" s="68"/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8"/>
      <c r="AS1776" s="68"/>
      <c r="AT1776" s="68"/>
    </row>
    <row r="1777" spans="20:46" ht="18.75" customHeight="1">
      <c r="T1777" s="67"/>
      <c r="U1777" s="67"/>
      <c r="V1777" s="67"/>
      <c r="W1777" s="67"/>
      <c r="X1777" s="67"/>
      <c r="Y1777" s="67"/>
      <c r="Z1777" s="67"/>
      <c r="AA1777" s="67"/>
      <c r="AB1777" s="67"/>
      <c r="AC1777" s="67"/>
      <c r="AD1777" s="68"/>
      <c r="AE1777" s="68"/>
      <c r="AF1777" s="68"/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8"/>
      <c r="AS1777" s="68"/>
      <c r="AT1777" s="68"/>
    </row>
    <row r="1778" spans="20:46" ht="18.75" customHeight="1">
      <c r="T1778" s="67"/>
      <c r="U1778" s="67"/>
      <c r="V1778" s="67"/>
      <c r="W1778" s="67"/>
      <c r="X1778" s="67"/>
      <c r="Y1778" s="67"/>
      <c r="Z1778" s="67"/>
      <c r="AA1778" s="67"/>
      <c r="AB1778" s="67"/>
      <c r="AC1778" s="67"/>
      <c r="AD1778" s="68"/>
      <c r="AE1778" s="68"/>
      <c r="AF1778" s="68"/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8"/>
      <c r="AS1778" s="68"/>
      <c r="AT1778" s="68"/>
    </row>
    <row r="1779" spans="20:46" ht="18.75" customHeight="1">
      <c r="T1779" s="67"/>
      <c r="U1779" s="67"/>
      <c r="V1779" s="67"/>
      <c r="W1779" s="67"/>
      <c r="X1779" s="67"/>
      <c r="Y1779" s="67"/>
      <c r="Z1779" s="67"/>
      <c r="AA1779" s="67"/>
      <c r="AB1779" s="67"/>
      <c r="AC1779" s="67"/>
      <c r="AD1779" s="68"/>
      <c r="AE1779" s="68"/>
      <c r="AF1779" s="68"/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8"/>
      <c r="AS1779" s="68"/>
      <c r="AT1779" s="68"/>
    </row>
    <row r="1780" spans="20:46" ht="18.75" customHeight="1">
      <c r="T1780" s="67"/>
      <c r="U1780" s="67"/>
      <c r="V1780" s="67"/>
      <c r="W1780" s="67"/>
      <c r="X1780" s="67"/>
      <c r="Y1780" s="67"/>
      <c r="Z1780" s="67"/>
      <c r="AA1780" s="67"/>
      <c r="AB1780" s="67"/>
      <c r="AC1780" s="67"/>
      <c r="AD1780" s="68"/>
      <c r="AE1780" s="68"/>
      <c r="AF1780" s="68"/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8"/>
      <c r="AS1780" s="68"/>
      <c r="AT1780" s="68"/>
    </row>
    <row r="1781" spans="20:46" ht="18.75" customHeight="1">
      <c r="T1781" s="67"/>
      <c r="U1781" s="67"/>
      <c r="V1781" s="67"/>
      <c r="W1781" s="67"/>
      <c r="X1781" s="67"/>
      <c r="Y1781" s="67"/>
      <c r="Z1781" s="67"/>
      <c r="AA1781" s="67"/>
      <c r="AB1781" s="67"/>
      <c r="AC1781" s="67"/>
      <c r="AD1781" s="68"/>
      <c r="AE1781" s="68"/>
      <c r="AF1781" s="68"/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8"/>
      <c r="AS1781" s="68"/>
      <c r="AT1781" s="68"/>
    </row>
    <row r="1782" spans="20:46" ht="18.75" customHeight="1">
      <c r="T1782" s="67"/>
      <c r="U1782" s="67"/>
      <c r="V1782" s="67"/>
      <c r="W1782" s="67"/>
      <c r="X1782" s="67"/>
      <c r="Y1782" s="67"/>
      <c r="Z1782" s="67"/>
      <c r="AA1782" s="67"/>
      <c r="AB1782" s="67"/>
      <c r="AC1782" s="67"/>
      <c r="AD1782" s="68"/>
      <c r="AE1782" s="68"/>
      <c r="AF1782" s="68"/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8"/>
      <c r="AS1782" s="68"/>
      <c r="AT1782" s="68"/>
    </row>
    <row r="1783" spans="20:46" ht="18.75" customHeight="1">
      <c r="T1783" s="67"/>
      <c r="U1783" s="67"/>
      <c r="V1783" s="67"/>
      <c r="W1783" s="67"/>
      <c r="X1783" s="67"/>
      <c r="Y1783" s="67"/>
      <c r="Z1783" s="67"/>
      <c r="AA1783" s="67"/>
      <c r="AB1783" s="67"/>
      <c r="AC1783" s="67"/>
      <c r="AD1783" s="68"/>
      <c r="AE1783" s="68"/>
      <c r="AF1783" s="68"/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8"/>
      <c r="AS1783" s="68"/>
      <c r="AT1783" s="68"/>
    </row>
    <row r="1784" spans="20:46" ht="18.75" customHeight="1">
      <c r="T1784" s="67"/>
      <c r="U1784" s="67"/>
      <c r="V1784" s="67"/>
      <c r="W1784" s="67"/>
      <c r="X1784" s="67"/>
      <c r="Y1784" s="67"/>
      <c r="Z1784" s="67"/>
      <c r="AA1784" s="67"/>
      <c r="AB1784" s="67"/>
      <c r="AC1784" s="67"/>
      <c r="AD1784" s="68"/>
      <c r="AE1784" s="68"/>
      <c r="AF1784" s="68"/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8"/>
      <c r="AS1784" s="68"/>
      <c r="AT1784" s="68"/>
    </row>
    <row r="1785" spans="20:46" ht="18.75" customHeight="1">
      <c r="T1785" s="67"/>
      <c r="U1785" s="67"/>
      <c r="V1785" s="67"/>
      <c r="W1785" s="67"/>
      <c r="X1785" s="67"/>
      <c r="Y1785" s="67"/>
      <c r="Z1785" s="67"/>
      <c r="AA1785" s="67"/>
      <c r="AB1785" s="67"/>
      <c r="AC1785" s="67"/>
      <c r="AD1785" s="68"/>
      <c r="AE1785" s="68"/>
      <c r="AF1785" s="68"/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8"/>
      <c r="AS1785" s="68"/>
      <c r="AT1785" s="68"/>
    </row>
    <row r="1786" spans="20:46" ht="18.75" customHeight="1">
      <c r="T1786" s="67"/>
      <c r="U1786" s="67"/>
      <c r="V1786" s="67"/>
      <c r="W1786" s="67"/>
      <c r="X1786" s="67"/>
      <c r="Y1786" s="67"/>
      <c r="Z1786" s="67"/>
      <c r="AA1786" s="67"/>
      <c r="AB1786" s="67"/>
      <c r="AC1786" s="67"/>
      <c r="AD1786" s="68"/>
      <c r="AE1786" s="68"/>
      <c r="AF1786" s="68"/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8"/>
      <c r="AS1786" s="68"/>
      <c r="AT1786" s="68"/>
    </row>
    <row r="1787" spans="20:46" ht="18.75" customHeight="1">
      <c r="T1787" s="67"/>
      <c r="U1787" s="67"/>
      <c r="V1787" s="67"/>
      <c r="W1787" s="67"/>
      <c r="X1787" s="67"/>
      <c r="Y1787" s="67"/>
      <c r="Z1787" s="67"/>
      <c r="AA1787" s="67"/>
      <c r="AB1787" s="67"/>
      <c r="AC1787" s="67"/>
      <c r="AD1787" s="68"/>
      <c r="AE1787" s="68"/>
      <c r="AF1787" s="68"/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8"/>
      <c r="AS1787" s="68"/>
      <c r="AT1787" s="68"/>
    </row>
    <row r="1788" spans="20:46" ht="18.75" customHeight="1">
      <c r="T1788" s="67"/>
      <c r="U1788" s="67"/>
      <c r="V1788" s="67"/>
      <c r="W1788" s="67"/>
      <c r="X1788" s="67"/>
      <c r="Y1788" s="67"/>
      <c r="Z1788" s="67"/>
      <c r="AA1788" s="67"/>
      <c r="AB1788" s="67"/>
      <c r="AC1788" s="67"/>
      <c r="AD1788" s="68"/>
      <c r="AE1788" s="68"/>
      <c r="AF1788" s="68"/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8"/>
      <c r="AS1788" s="68"/>
      <c r="AT1788" s="68"/>
    </row>
    <row r="1789" spans="20:46" ht="18.75" customHeight="1">
      <c r="T1789" s="67"/>
      <c r="U1789" s="67"/>
      <c r="V1789" s="67"/>
      <c r="W1789" s="67"/>
      <c r="X1789" s="67"/>
      <c r="Y1789" s="67"/>
      <c r="Z1789" s="67"/>
      <c r="AA1789" s="67"/>
      <c r="AB1789" s="67"/>
      <c r="AC1789" s="67"/>
      <c r="AD1789" s="68"/>
      <c r="AE1789" s="68"/>
      <c r="AF1789" s="68"/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8"/>
      <c r="AS1789" s="68"/>
      <c r="AT1789" s="68"/>
    </row>
    <row r="1790" spans="20:46" ht="18.75" customHeight="1">
      <c r="T1790" s="67"/>
      <c r="U1790" s="67"/>
      <c r="V1790" s="67"/>
      <c r="W1790" s="67"/>
      <c r="X1790" s="67"/>
      <c r="Y1790" s="67"/>
      <c r="Z1790" s="67"/>
      <c r="AA1790" s="67"/>
      <c r="AB1790" s="67"/>
      <c r="AC1790" s="67"/>
      <c r="AD1790" s="68"/>
      <c r="AE1790" s="68"/>
      <c r="AF1790" s="68"/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8"/>
      <c r="AS1790" s="68"/>
      <c r="AT1790" s="68"/>
    </row>
    <row r="1791" spans="20:46" ht="18.75" customHeight="1">
      <c r="T1791" s="67"/>
      <c r="U1791" s="67"/>
      <c r="V1791" s="67"/>
      <c r="W1791" s="67"/>
      <c r="X1791" s="67"/>
      <c r="Y1791" s="67"/>
      <c r="Z1791" s="67"/>
      <c r="AA1791" s="67"/>
      <c r="AB1791" s="67"/>
      <c r="AC1791" s="67"/>
      <c r="AD1791" s="68"/>
      <c r="AE1791" s="68"/>
      <c r="AF1791" s="68"/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8"/>
      <c r="AS1791" s="68"/>
      <c r="AT1791" s="68"/>
    </row>
    <row r="1792" spans="20:46" ht="18.75" customHeight="1">
      <c r="T1792" s="67"/>
      <c r="U1792" s="67"/>
      <c r="V1792" s="67"/>
      <c r="W1792" s="67"/>
      <c r="X1792" s="67"/>
      <c r="Y1792" s="67"/>
      <c r="Z1792" s="67"/>
      <c r="AA1792" s="67"/>
      <c r="AB1792" s="67"/>
      <c r="AC1792" s="67"/>
      <c r="AD1792" s="68"/>
      <c r="AE1792" s="68"/>
      <c r="AF1792" s="68"/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8"/>
      <c r="AS1792" s="68"/>
      <c r="AT1792" s="68"/>
    </row>
    <row r="1793" spans="20:46" ht="18.75" customHeight="1">
      <c r="T1793" s="67"/>
      <c r="U1793" s="67"/>
      <c r="V1793" s="67"/>
      <c r="W1793" s="67"/>
      <c r="X1793" s="67"/>
      <c r="Y1793" s="67"/>
      <c r="Z1793" s="67"/>
      <c r="AA1793" s="67"/>
      <c r="AB1793" s="67"/>
      <c r="AC1793" s="67"/>
      <c r="AD1793" s="68"/>
      <c r="AE1793" s="68"/>
      <c r="AF1793" s="68"/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8"/>
      <c r="AS1793" s="68"/>
      <c r="AT1793" s="68"/>
    </row>
    <row r="1794" spans="20:46" ht="18.75" customHeight="1">
      <c r="T1794" s="67"/>
      <c r="U1794" s="67"/>
      <c r="V1794" s="67"/>
      <c r="W1794" s="67"/>
      <c r="X1794" s="67"/>
      <c r="Y1794" s="67"/>
      <c r="Z1794" s="67"/>
      <c r="AA1794" s="67"/>
      <c r="AB1794" s="67"/>
      <c r="AC1794" s="67"/>
      <c r="AD1794" s="68"/>
      <c r="AE1794" s="68"/>
      <c r="AF1794" s="68"/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8"/>
      <c r="AS1794" s="68"/>
      <c r="AT1794" s="68"/>
    </row>
    <row r="1795" spans="20:46" ht="18.75" customHeight="1">
      <c r="T1795" s="67"/>
      <c r="U1795" s="67"/>
      <c r="V1795" s="67"/>
      <c r="W1795" s="67"/>
      <c r="X1795" s="67"/>
      <c r="Y1795" s="67"/>
      <c r="Z1795" s="67"/>
      <c r="AA1795" s="67"/>
      <c r="AB1795" s="67"/>
      <c r="AC1795" s="67"/>
      <c r="AD1795" s="68"/>
      <c r="AE1795" s="68"/>
      <c r="AF1795" s="68"/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8"/>
      <c r="AS1795" s="68"/>
      <c r="AT1795" s="68"/>
    </row>
    <row r="1796" spans="20:46" ht="18.75" customHeight="1">
      <c r="T1796" s="67"/>
      <c r="U1796" s="67"/>
      <c r="V1796" s="67"/>
      <c r="W1796" s="67"/>
      <c r="X1796" s="67"/>
      <c r="Y1796" s="67"/>
      <c r="Z1796" s="67"/>
      <c r="AA1796" s="67"/>
      <c r="AB1796" s="67"/>
      <c r="AC1796" s="67"/>
      <c r="AD1796" s="68"/>
      <c r="AE1796" s="68"/>
      <c r="AF1796" s="68"/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8"/>
      <c r="AS1796" s="68"/>
      <c r="AT1796" s="68"/>
    </row>
    <row r="1797" spans="20:46" ht="18.75" customHeight="1">
      <c r="T1797" s="67"/>
      <c r="U1797" s="67"/>
      <c r="V1797" s="67"/>
      <c r="W1797" s="67"/>
      <c r="X1797" s="67"/>
      <c r="Y1797" s="67"/>
      <c r="Z1797" s="67"/>
      <c r="AA1797" s="67"/>
      <c r="AB1797" s="67"/>
      <c r="AC1797" s="67"/>
      <c r="AD1797" s="68"/>
      <c r="AE1797" s="68"/>
      <c r="AF1797" s="68"/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8"/>
      <c r="AS1797" s="68"/>
      <c r="AT1797" s="68"/>
    </row>
    <row r="1798" spans="20:46" ht="18.75" customHeight="1">
      <c r="T1798" s="67"/>
      <c r="U1798" s="67"/>
      <c r="V1798" s="67"/>
      <c r="W1798" s="67"/>
      <c r="X1798" s="67"/>
      <c r="Y1798" s="67"/>
      <c r="Z1798" s="67"/>
      <c r="AA1798" s="67"/>
      <c r="AB1798" s="67"/>
      <c r="AC1798" s="67"/>
      <c r="AD1798" s="68"/>
      <c r="AE1798" s="68"/>
      <c r="AF1798" s="68"/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8"/>
      <c r="AS1798" s="68"/>
      <c r="AT1798" s="68"/>
    </row>
    <row r="1799" spans="20:46" ht="18.75" customHeight="1">
      <c r="T1799" s="67"/>
      <c r="U1799" s="67"/>
      <c r="V1799" s="67"/>
      <c r="W1799" s="67"/>
      <c r="X1799" s="67"/>
      <c r="Y1799" s="67"/>
      <c r="Z1799" s="67"/>
      <c r="AA1799" s="67"/>
      <c r="AB1799" s="67"/>
      <c r="AC1799" s="67"/>
      <c r="AD1799" s="68"/>
      <c r="AE1799" s="68"/>
      <c r="AF1799" s="68"/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8"/>
      <c r="AS1799" s="68"/>
      <c r="AT1799" s="68"/>
    </row>
    <row r="1800" spans="20:46" ht="18.75" customHeight="1">
      <c r="T1800" s="67"/>
      <c r="U1800" s="67"/>
      <c r="V1800" s="67"/>
      <c r="W1800" s="67"/>
      <c r="X1800" s="67"/>
      <c r="Y1800" s="67"/>
      <c r="Z1800" s="67"/>
      <c r="AA1800" s="67"/>
      <c r="AB1800" s="67"/>
      <c r="AC1800" s="67"/>
      <c r="AD1800" s="68"/>
      <c r="AE1800" s="68"/>
      <c r="AF1800" s="68"/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8"/>
      <c r="AS1800" s="68"/>
      <c r="AT1800" s="68"/>
    </row>
    <row r="1801" spans="20:46" ht="18.75" customHeight="1">
      <c r="T1801" s="67"/>
      <c r="U1801" s="67"/>
      <c r="V1801" s="67"/>
      <c r="W1801" s="67"/>
      <c r="X1801" s="67"/>
      <c r="Y1801" s="67"/>
      <c r="Z1801" s="67"/>
      <c r="AA1801" s="67"/>
      <c r="AB1801" s="67"/>
      <c r="AC1801" s="67"/>
      <c r="AD1801" s="68"/>
      <c r="AE1801" s="68"/>
      <c r="AF1801" s="68"/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8"/>
      <c r="AS1801" s="68"/>
      <c r="AT1801" s="68"/>
    </row>
    <row r="1802" spans="20:46" ht="18.75" customHeight="1">
      <c r="T1802" s="67"/>
      <c r="U1802" s="67"/>
      <c r="V1802" s="67"/>
      <c r="W1802" s="67"/>
      <c r="X1802" s="67"/>
      <c r="Y1802" s="67"/>
      <c r="Z1802" s="67"/>
      <c r="AA1802" s="67"/>
      <c r="AB1802" s="67"/>
      <c r="AC1802" s="67"/>
      <c r="AD1802" s="68"/>
      <c r="AE1802" s="68"/>
      <c r="AF1802" s="68"/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8"/>
      <c r="AS1802" s="68"/>
      <c r="AT1802" s="68"/>
    </row>
    <row r="1803" spans="20:46" ht="18.75" customHeight="1">
      <c r="T1803" s="67"/>
      <c r="U1803" s="67"/>
      <c r="V1803" s="67"/>
      <c r="W1803" s="67"/>
      <c r="X1803" s="67"/>
      <c r="Y1803" s="67"/>
      <c r="Z1803" s="67"/>
      <c r="AA1803" s="67"/>
      <c r="AB1803" s="67"/>
      <c r="AC1803" s="67"/>
      <c r="AD1803" s="68"/>
      <c r="AE1803" s="68"/>
      <c r="AF1803" s="68"/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8"/>
      <c r="AS1803" s="68"/>
      <c r="AT1803" s="68"/>
    </row>
    <row r="1804" spans="20:46" ht="18.75" customHeight="1">
      <c r="T1804" s="67"/>
      <c r="U1804" s="67"/>
      <c r="V1804" s="67"/>
      <c r="W1804" s="67"/>
      <c r="X1804" s="67"/>
      <c r="Y1804" s="67"/>
      <c r="Z1804" s="67"/>
      <c r="AA1804" s="67"/>
      <c r="AB1804" s="67"/>
      <c r="AC1804" s="67"/>
      <c r="AD1804" s="68"/>
      <c r="AE1804" s="68"/>
      <c r="AF1804" s="68"/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8"/>
      <c r="AS1804" s="68"/>
      <c r="AT1804" s="68"/>
    </row>
    <row r="1805" spans="20:46" ht="18.75" customHeight="1">
      <c r="T1805" s="67"/>
      <c r="U1805" s="67"/>
      <c r="V1805" s="67"/>
      <c r="W1805" s="67"/>
      <c r="X1805" s="67"/>
      <c r="Y1805" s="67"/>
      <c r="Z1805" s="67"/>
      <c r="AA1805" s="67"/>
      <c r="AB1805" s="67"/>
      <c r="AC1805" s="67"/>
      <c r="AD1805" s="68"/>
      <c r="AE1805" s="68"/>
      <c r="AF1805" s="68"/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8"/>
      <c r="AS1805" s="68"/>
      <c r="AT1805" s="68"/>
    </row>
    <row r="1806" spans="20:46" ht="18.75" customHeight="1">
      <c r="T1806" s="67"/>
      <c r="U1806" s="67"/>
      <c r="V1806" s="67"/>
      <c r="W1806" s="67"/>
      <c r="X1806" s="67"/>
      <c r="Y1806" s="67"/>
      <c r="Z1806" s="67"/>
      <c r="AA1806" s="67"/>
      <c r="AB1806" s="67"/>
      <c r="AC1806" s="67"/>
      <c r="AD1806" s="68"/>
      <c r="AE1806" s="68"/>
      <c r="AF1806" s="68"/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8"/>
      <c r="AS1806" s="68"/>
      <c r="AT1806" s="68"/>
    </row>
    <row r="1807" spans="20:46" ht="18.75" customHeight="1">
      <c r="T1807" s="67"/>
      <c r="U1807" s="67"/>
      <c r="V1807" s="67"/>
      <c r="W1807" s="67"/>
      <c r="X1807" s="67"/>
      <c r="Y1807" s="67"/>
      <c r="Z1807" s="67"/>
      <c r="AA1807" s="67"/>
      <c r="AB1807" s="67"/>
      <c r="AC1807" s="67"/>
      <c r="AD1807" s="68"/>
      <c r="AE1807" s="68"/>
      <c r="AF1807" s="68"/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8"/>
      <c r="AS1807" s="68"/>
      <c r="AT1807" s="68"/>
    </row>
    <row r="1808" spans="20:46" ht="18.75" customHeight="1">
      <c r="T1808" s="67"/>
      <c r="U1808" s="67"/>
      <c r="V1808" s="67"/>
      <c r="W1808" s="67"/>
      <c r="X1808" s="67"/>
      <c r="Y1808" s="67"/>
      <c r="Z1808" s="67"/>
      <c r="AA1808" s="67"/>
      <c r="AB1808" s="67"/>
      <c r="AC1808" s="67"/>
      <c r="AD1808" s="68"/>
      <c r="AE1808" s="68"/>
      <c r="AF1808" s="68"/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8"/>
      <c r="AS1808" s="68"/>
      <c r="AT1808" s="68"/>
    </row>
    <row r="1809" spans="20:46" ht="18.75" customHeight="1">
      <c r="T1809" s="67"/>
      <c r="U1809" s="67"/>
      <c r="V1809" s="67"/>
      <c r="W1809" s="67"/>
      <c r="X1809" s="67"/>
      <c r="Y1809" s="67"/>
      <c r="Z1809" s="67"/>
      <c r="AA1809" s="67"/>
      <c r="AB1809" s="67"/>
      <c r="AC1809" s="67"/>
      <c r="AD1809" s="68"/>
      <c r="AE1809" s="68"/>
      <c r="AF1809" s="68"/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8"/>
      <c r="AS1809" s="68"/>
      <c r="AT1809" s="68"/>
    </row>
    <row r="1810" spans="20:46" ht="18.75" customHeight="1">
      <c r="T1810" s="67"/>
      <c r="U1810" s="67"/>
      <c r="V1810" s="67"/>
      <c r="W1810" s="67"/>
      <c r="X1810" s="67"/>
      <c r="Y1810" s="67"/>
      <c r="Z1810" s="67"/>
      <c r="AA1810" s="67"/>
      <c r="AB1810" s="67"/>
      <c r="AC1810" s="67"/>
      <c r="AD1810" s="68"/>
      <c r="AE1810" s="68"/>
      <c r="AF1810" s="68"/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8"/>
      <c r="AS1810" s="68"/>
      <c r="AT1810" s="68"/>
    </row>
    <row r="1811" spans="20:46" ht="18.75" customHeight="1">
      <c r="T1811" s="67"/>
      <c r="U1811" s="67"/>
      <c r="V1811" s="67"/>
      <c r="W1811" s="67"/>
      <c r="X1811" s="67"/>
      <c r="Y1811" s="67"/>
      <c r="Z1811" s="67"/>
      <c r="AA1811" s="67"/>
      <c r="AB1811" s="67"/>
      <c r="AC1811" s="67"/>
      <c r="AD1811" s="68"/>
      <c r="AE1811" s="68"/>
      <c r="AF1811" s="68"/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8"/>
      <c r="AS1811" s="68"/>
      <c r="AT1811" s="68"/>
    </row>
    <row r="1812" spans="20:46" ht="18.75" customHeight="1">
      <c r="T1812" s="67"/>
      <c r="U1812" s="67"/>
      <c r="V1812" s="67"/>
      <c r="W1812" s="67"/>
      <c r="X1812" s="67"/>
      <c r="Y1812" s="67"/>
      <c r="Z1812" s="67"/>
      <c r="AA1812" s="67"/>
      <c r="AB1812" s="67"/>
      <c r="AC1812" s="67"/>
      <c r="AD1812" s="68"/>
      <c r="AE1812" s="68"/>
      <c r="AF1812" s="68"/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8"/>
      <c r="AS1812" s="68"/>
      <c r="AT1812" s="68"/>
    </row>
    <row r="1813" spans="20:46" ht="18.75" customHeight="1">
      <c r="T1813" s="67"/>
      <c r="U1813" s="67"/>
      <c r="V1813" s="67"/>
      <c r="W1813" s="67"/>
      <c r="X1813" s="67"/>
      <c r="Y1813" s="67"/>
      <c r="Z1813" s="67"/>
      <c r="AA1813" s="67"/>
      <c r="AB1813" s="67"/>
      <c r="AC1813" s="67"/>
      <c r="AD1813" s="68"/>
      <c r="AE1813" s="68"/>
      <c r="AF1813" s="68"/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8"/>
      <c r="AS1813" s="68"/>
      <c r="AT1813" s="68"/>
    </row>
    <row r="1814" spans="20:46" ht="18.75" customHeight="1">
      <c r="T1814" s="67"/>
      <c r="U1814" s="67"/>
      <c r="V1814" s="67"/>
      <c r="W1814" s="67"/>
      <c r="X1814" s="67"/>
      <c r="Y1814" s="67"/>
      <c r="Z1814" s="67"/>
      <c r="AA1814" s="67"/>
      <c r="AB1814" s="67"/>
      <c r="AC1814" s="67"/>
      <c r="AD1814" s="68"/>
      <c r="AE1814" s="68"/>
      <c r="AF1814" s="68"/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8"/>
      <c r="AS1814" s="68"/>
      <c r="AT1814" s="68"/>
    </row>
    <row r="1815" spans="20:46" ht="18.75" customHeight="1">
      <c r="T1815" s="67"/>
      <c r="U1815" s="67"/>
      <c r="V1815" s="67"/>
      <c r="W1815" s="67"/>
      <c r="X1815" s="67"/>
      <c r="Y1815" s="67"/>
      <c r="Z1815" s="67"/>
      <c r="AA1815" s="67"/>
      <c r="AB1815" s="67"/>
      <c r="AC1815" s="67"/>
      <c r="AD1815" s="68"/>
      <c r="AE1815" s="68"/>
      <c r="AF1815" s="68"/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8"/>
      <c r="AS1815" s="68"/>
      <c r="AT1815" s="68"/>
    </row>
    <row r="1816" spans="20:46" ht="18.75" customHeight="1">
      <c r="T1816" s="67"/>
      <c r="U1816" s="67"/>
      <c r="V1816" s="67"/>
      <c r="W1816" s="67"/>
      <c r="X1816" s="67"/>
      <c r="Y1816" s="67"/>
      <c r="Z1816" s="67"/>
      <c r="AA1816" s="67"/>
      <c r="AB1816" s="67"/>
      <c r="AC1816" s="67"/>
      <c r="AD1816" s="68"/>
      <c r="AE1816" s="68"/>
      <c r="AF1816" s="68"/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8"/>
      <c r="AS1816" s="68"/>
      <c r="AT1816" s="68"/>
    </row>
    <row r="1817" spans="20:46" ht="18.75" customHeight="1">
      <c r="T1817" s="67"/>
      <c r="U1817" s="67"/>
      <c r="V1817" s="67"/>
      <c r="W1817" s="67"/>
      <c r="X1817" s="67"/>
      <c r="Y1817" s="67"/>
      <c r="Z1817" s="67"/>
      <c r="AA1817" s="67"/>
      <c r="AB1817" s="67"/>
      <c r="AC1817" s="67"/>
      <c r="AD1817" s="68"/>
      <c r="AE1817" s="68"/>
      <c r="AF1817" s="68"/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8"/>
      <c r="AS1817" s="68"/>
      <c r="AT1817" s="68"/>
    </row>
    <row r="1818" spans="20:46" ht="18.75" customHeight="1">
      <c r="T1818" s="67"/>
      <c r="U1818" s="67"/>
      <c r="V1818" s="67"/>
      <c r="W1818" s="67"/>
      <c r="X1818" s="67"/>
      <c r="Y1818" s="67"/>
      <c r="Z1818" s="67"/>
      <c r="AA1818" s="67"/>
      <c r="AB1818" s="67"/>
      <c r="AC1818" s="67"/>
      <c r="AD1818" s="68"/>
      <c r="AE1818" s="68"/>
      <c r="AF1818" s="68"/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8"/>
      <c r="AS1818" s="68"/>
      <c r="AT1818" s="68"/>
    </row>
    <row r="1819" spans="20:46" ht="18.75" customHeight="1">
      <c r="T1819" s="67"/>
      <c r="U1819" s="67"/>
      <c r="V1819" s="67"/>
      <c r="W1819" s="67"/>
      <c r="X1819" s="67"/>
      <c r="Y1819" s="67"/>
      <c r="Z1819" s="67"/>
      <c r="AA1819" s="67"/>
      <c r="AB1819" s="67"/>
      <c r="AC1819" s="67"/>
      <c r="AD1819" s="68"/>
      <c r="AE1819" s="68"/>
      <c r="AF1819" s="68"/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8"/>
      <c r="AS1819" s="68"/>
      <c r="AT1819" s="68"/>
    </row>
    <row r="1820" spans="20:46" ht="18.75" customHeight="1">
      <c r="T1820" s="67"/>
      <c r="U1820" s="67"/>
      <c r="V1820" s="67"/>
      <c r="W1820" s="67"/>
      <c r="X1820" s="67"/>
      <c r="Y1820" s="67"/>
      <c r="Z1820" s="67"/>
      <c r="AA1820" s="67"/>
      <c r="AB1820" s="67"/>
      <c r="AC1820" s="67"/>
      <c r="AD1820" s="68"/>
      <c r="AE1820" s="68"/>
      <c r="AF1820" s="68"/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8"/>
      <c r="AS1820" s="68"/>
      <c r="AT1820" s="68"/>
    </row>
    <row r="1821" spans="20:46" ht="18.75" customHeight="1">
      <c r="T1821" s="67"/>
      <c r="U1821" s="67"/>
      <c r="V1821" s="67"/>
      <c r="W1821" s="67"/>
      <c r="X1821" s="67"/>
      <c r="Y1821" s="67"/>
      <c r="Z1821" s="67"/>
      <c r="AA1821" s="67"/>
      <c r="AB1821" s="67"/>
      <c r="AC1821" s="67"/>
      <c r="AD1821" s="68"/>
      <c r="AE1821" s="68"/>
      <c r="AF1821" s="68"/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8"/>
      <c r="AS1821" s="68"/>
      <c r="AT1821" s="68"/>
    </row>
    <row r="1822" spans="20:46" ht="18.75" customHeight="1">
      <c r="T1822" s="67"/>
      <c r="U1822" s="67"/>
      <c r="V1822" s="67"/>
      <c r="W1822" s="67"/>
      <c r="X1822" s="67"/>
      <c r="Y1822" s="67"/>
      <c r="Z1822" s="67"/>
      <c r="AA1822" s="67"/>
      <c r="AB1822" s="67"/>
      <c r="AC1822" s="67"/>
      <c r="AD1822" s="68"/>
      <c r="AE1822" s="68"/>
      <c r="AF1822" s="68"/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8"/>
      <c r="AS1822" s="68"/>
      <c r="AT1822" s="68"/>
    </row>
    <row r="1823" spans="20:46" ht="18.75" customHeight="1">
      <c r="T1823" s="67"/>
      <c r="U1823" s="67"/>
      <c r="V1823" s="67"/>
      <c r="W1823" s="67"/>
      <c r="X1823" s="67"/>
      <c r="Y1823" s="67"/>
      <c r="Z1823" s="67"/>
      <c r="AA1823" s="67"/>
      <c r="AB1823" s="67"/>
      <c r="AC1823" s="67"/>
      <c r="AD1823" s="68"/>
      <c r="AE1823" s="68"/>
      <c r="AF1823" s="68"/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8"/>
      <c r="AS1823" s="68"/>
      <c r="AT1823" s="68"/>
    </row>
    <row r="1824" spans="20:46" ht="18.75" customHeight="1">
      <c r="T1824" s="67"/>
      <c r="U1824" s="67"/>
      <c r="V1824" s="67"/>
      <c r="W1824" s="67"/>
      <c r="X1824" s="67"/>
      <c r="Y1824" s="67"/>
      <c r="Z1824" s="67"/>
      <c r="AA1824" s="67"/>
      <c r="AB1824" s="67"/>
      <c r="AC1824" s="67"/>
      <c r="AD1824" s="68"/>
      <c r="AE1824" s="68"/>
      <c r="AF1824" s="68"/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8"/>
      <c r="AS1824" s="68"/>
      <c r="AT1824" s="68"/>
    </row>
    <row r="1825" spans="20:46" ht="18.75" customHeight="1">
      <c r="T1825" s="67"/>
      <c r="U1825" s="67"/>
      <c r="V1825" s="67"/>
      <c r="W1825" s="67"/>
      <c r="X1825" s="67"/>
      <c r="Y1825" s="67"/>
      <c r="Z1825" s="67"/>
      <c r="AA1825" s="67"/>
      <c r="AB1825" s="67"/>
      <c r="AC1825" s="67"/>
      <c r="AD1825" s="68"/>
      <c r="AE1825" s="68"/>
      <c r="AF1825" s="68"/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8"/>
      <c r="AS1825" s="68"/>
      <c r="AT1825" s="68"/>
    </row>
    <row r="1826" spans="20:46" ht="18.75" customHeight="1">
      <c r="T1826" s="67"/>
      <c r="U1826" s="67"/>
      <c r="V1826" s="67"/>
      <c r="W1826" s="67"/>
      <c r="X1826" s="67"/>
      <c r="Y1826" s="67"/>
      <c r="Z1826" s="67"/>
      <c r="AA1826" s="67"/>
      <c r="AB1826" s="67"/>
      <c r="AC1826" s="67"/>
      <c r="AD1826" s="68"/>
      <c r="AE1826" s="68"/>
      <c r="AF1826" s="68"/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8"/>
      <c r="AS1826" s="68"/>
      <c r="AT1826" s="68"/>
    </row>
    <row r="1827" spans="20:46" ht="18.75" customHeight="1">
      <c r="T1827" s="67"/>
      <c r="U1827" s="67"/>
      <c r="V1827" s="67"/>
      <c r="W1827" s="67"/>
      <c r="X1827" s="67"/>
      <c r="Y1827" s="67"/>
      <c r="Z1827" s="67"/>
      <c r="AA1827" s="67"/>
      <c r="AB1827" s="67"/>
      <c r="AC1827" s="67"/>
      <c r="AD1827" s="68"/>
      <c r="AE1827" s="68"/>
      <c r="AF1827" s="68"/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8"/>
      <c r="AS1827" s="68"/>
      <c r="AT1827" s="68"/>
    </row>
    <row r="1828" spans="20:46" ht="18.75" customHeight="1">
      <c r="T1828" s="67"/>
      <c r="U1828" s="67"/>
      <c r="V1828" s="67"/>
      <c r="W1828" s="67"/>
      <c r="X1828" s="67"/>
      <c r="Y1828" s="67"/>
      <c r="Z1828" s="67"/>
      <c r="AA1828" s="67"/>
      <c r="AB1828" s="67"/>
      <c r="AC1828" s="67"/>
      <c r="AD1828" s="68"/>
      <c r="AE1828" s="68"/>
      <c r="AF1828" s="68"/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8"/>
      <c r="AS1828" s="68"/>
      <c r="AT1828" s="68"/>
    </row>
    <row r="1829" spans="20:46" ht="18.75" customHeight="1">
      <c r="T1829" s="67"/>
      <c r="U1829" s="67"/>
      <c r="V1829" s="67"/>
      <c r="W1829" s="67"/>
      <c r="X1829" s="67"/>
      <c r="Y1829" s="67"/>
      <c r="Z1829" s="67"/>
      <c r="AA1829" s="67"/>
      <c r="AB1829" s="67"/>
      <c r="AC1829" s="67"/>
      <c r="AD1829" s="68"/>
      <c r="AE1829" s="68"/>
      <c r="AF1829" s="68"/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8"/>
      <c r="AS1829" s="68"/>
      <c r="AT1829" s="68"/>
    </row>
    <row r="1830" spans="20:46" ht="18.75" customHeight="1">
      <c r="T1830" s="67"/>
      <c r="U1830" s="67"/>
      <c r="V1830" s="67"/>
      <c r="W1830" s="67"/>
      <c r="X1830" s="67"/>
      <c r="Y1830" s="67"/>
      <c r="Z1830" s="67"/>
      <c r="AA1830" s="67"/>
      <c r="AB1830" s="67"/>
      <c r="AC1830" s="67"/>
      <c r="AD1830" s="68"/>
      <c r="AE1830" s="68"/>
      <c r="AF1830" s="68"/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8"/>
      <c r="AS1830" s="68"/>
      <c r="AT1830" s="68"/>
    </row>
    <row r="1831" spans="20:46" ht="18.75" customHeight="1">
      <c r="T1831" s="67"/>
      <c r="U1831" s="67"/>
      <c r="V1831" s="67"/>
      <c r="W1831" s="67"/>
      <c r="X1831" s="67"/>
      <c r="Y1831" s="67"/>
      <c r="Z1831" s="67"/>
      <c r="AA1831" s="67"/>
      <c r="AB1831" s="67"/>
      <c r="AC1831" s="67"/>
      <c r="AD1831" s="68"/>
      <c r="AE1831" s="68"/>
      <c r="AF1831" s="68"/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8"/>
      <c r="AS1831" s="68"/>
      <c r="AT1831" s="68"/>
    </row>
    <row r="1832" spans="20:46" ht="18.75" customHeight="1">
      <c r="T1832" s="67"/>
      <c r="U1832" s="67"/>
      <c r="V1832" s="67"/>
      <c r="W1832" s="67"/>
      <c r="X1832" s="67"/>
      <c r="Y1832" s="67"/>
      <c r="Z1832" s="67"/>
      <c r="AA1832" s="67"/>
      <c r="AB1832" s="67"/>
      <c r="AC1832" s="67"/>
      <c r="AD1832" s="68"/>
      <c r="AE1832" s="68"/>
      <c r="AF1832" s="68"/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8"/>
      <c r="AS1832" s="68"/>
      <c r="AT1832" s="68"/>
    </row>
    <row r="1833" spans="20:46" ht="18.75" customHeight="1">
      <c r="T1833" s="67"/>
      <c r="U1833" s="67"/>
      <c r="V1833" s="67"/>
      <c r="W1833" s="67"/>
      <c r="X1833" s="67"/>
      <c r="Y1833" s="67"/>
      <c r="Z1833" s="67"/>
      <c r="AA1833" s="67"/>
      <c r="AB1833" s="67"/>
      <c r="AC1833" s="67"/>
      <c r="AD1833" s="68"/>
      <c r="AE1833" s="68"/>
      <c r="AF1833" s="68"/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8"/>
      <c r="AS1833" s="68"/>
      <c r="AT1833" s="68"/>
    </row>
    <row r="1834" spans="20:46" ht="18.75" customHeight="1">
      <c r="T1834" s="67"/>
      <c r="U1834" s="67"/>
      <c r="V1834" s="67"/>
      <c r="W1834" s="67"/>
      <c r="X1834" s="67"/>
      <c r="Y1834" s="67"/>
      <c r="Z1834" s="67"/>
      <c r="AA1834" s="67"/>
      <c r="AB1834" s="67"/>
      <c r="AC1834" s="67"/>
      <c r="AD1834" s="68"/>
      <c r="AE1834" s="68"/>
      <c r="AF1834" s="68"/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8"/>
      <c r="AS1834" s="68"/>
      <c r="AT1834" s="68"/>
    </row>
    <row r="1835" spans="20:46" ht="18.75" customHeight="1">
      <c r="T1835" s="67"/>
      <c r="U1835" s="67"/>
      <c r="V1835" s="67"/>
      <c r="W1835" s="67"/>
      <c r="X1835" s="67"/>
      <c r="Y1835" s="67"/>
      <c r="Z1835" s="67"/>
      <c r="AA1835" s="67"/>
      <c r="AB1835" s="67"/>
      <c r="AC1835" s="67"/>
      <c r="AD1835" s="68"/>
      <c r="AE1835" s="68"/>
      <c r="AF1835" s="68"/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8"/>
      <c r="AS1835" s="68"/>
      <c r="AT1835" s="68"/>
    </row>
    <row r="1836" spans="20:46" ht="18.75" customHeight="1">
      <c r="T1836" s="67"/>
      <c r="U1836" s="67"/>
      <c r="V1836" s="67"/>
      <c r="W1836" s="67"/>
      <c r="X1836" s="67"/>
      <c r="Y1836" s="67"/>
      <c r="Z1836" s="67"/>
      <c r="AA1836" s="67"/>
      <c r="AB1836" s="67"/>
      <c r="AC1836" s="67"/>
      <c r="AD1836" s="68"/>
      <c r="AE1836" s="68"/>
      <c r="AF1836" s="68"/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8"/>
      <c r="AS1836" s="68"/>
      <c r="AT1836" s="68"/>
    </row>
    <row r="1837" spans="20:46" ht="18.75" customHeight="1">
      <c r="T1837" s="67"/>
      <c r="U1837" s="67"/>
      <c r="V1837" s="67"/>
      <c r="W1837" s="67"/>
      <c r="X1837" s="67"/>
      <c r="Y1837" s="67"/>
      <c r="Z1837" s="67"/>
      <c r="AA1837" s="67"/>
      <c r="AB1837" s="67"/>
      <c r="AC1837" s="67"/>
      <c r="AD1837" s="68"/>
      <c r="AE1837" s="68"/>
      <c r="AF1837" s="68"/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8"/>
      <c r="AS1837" s="68"/>
      <c r="AT1837" s="68"/>
    </row>
    <row r="1838" spans="20:46" ht="18.75" customHeight="1">
      <c r="T1838" s="67"/>
      <c r="U1838" s="67"/>
      <c r="V1838" s="67"/>
      <c r="W1838" s="67"/>
      <c r="X1838" s="67"/>
      <c r="Y1838" s="67"/>
      <c r="Z1838" s="67"/>
      <c r="AA1838" s="67"/>
      <c r="AB1838" s="67"/>
      <c r="AC1838" s="67"/>
      <c r="AD1838" s="68"/>
      <c r="AE1838" s="68"/>
      <c r="AF1838" s="68"/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8"/>
      <c r="AS1838" s="68"/>
      <c r="AT1838" s="68"/>
    </row>
    <row r="1839" spans="20:46" ht="18.75" customHeight="1">
      <c r="T1839" s="67"/>
      <c r="U1839" s="67"/>
      <c r="V1839" s="67"/>
      <c r="W1839" s="67"/>
      <c r="X1839" s="67"/>
      <c r="Y1839" s="67"/>
      <c r="Z1839" s="67"/>
      <c r="AA1839" s="67"/>
      <c r="AB1839" s="67"/>
      <c r="AC1839" s="67"/>
      <c r="AD1839" s="68"/>
      <c r="AE1839" s="68"/>
      <c r="AF1839" s="68"/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8"/>
      <c r="AS1839" s="68"/>
      <c r="AT1839" s="68"/>
    </row>
    <row r="1840" spans="20:46" ht="18.75" customHeight="1">
      <c r="T1840" s="67"/>
      <c r="U1840" s="67"/>
      <c r="V1840" s="67"/>
      <c r="W1840" s="67"/>
      <c r="X1840" s="67"/>
      <c r="Y1840" s="67"/>
      <c r="Z1840" s="67"/>
      <c r="AA1840" s="67"/>
      <c r="AB1840" s="67"/>
      <c r="AC1840" s="67"/>
      <c r="AD1840" s="68"/>
      <c r="AE1840" s="68"/>
      <c r="AF1840" s="68"/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8"/>
      <c r="AS1840" s="68"/>
      <c r="AT1840" s="68"/>
    </row>
    <row r="1841" spans="20:46" ht="18.75" customHeight="1">
      <c r="T1841" s="67"/>
      <c r="U1841" s="67"/>
      <c r="V1841" s="67"/>
      <c r="W1841" s="67"/>
      <c r="X1841" s="67"/>
      <c r="Y1841" s="67"/>
      <c r="Z1841" s="67"/>
      <c r="AA1841" s="67"/>
      <c r="AB1841" s="67"/>
      <c r="AC1841" s="67"/>
      <c r="AD1841" s="68"/>
      <c r="AE1841" s="68"/>
      <c r="AF1841" s="68"/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8"/>
      <c r="AS1841" s="68"/>
      <c r="AT1841" s="68"/>
    </row>
    <row r="1842" spans="20:46" ht="18.75" customHeight="1">
      <c r="T1842" s="67"/>
      <c r="U1842" s="67"/>
      <c r="V1842" s="67"/>
      <c r="W1842" s="67"/>
      <c r="X1842" s="67"/>
      <c r="Y1842" s="67"/>
      <c r="Z1842" s="67"/>
      <c r="AA1842" s="67"/>
      <c r="AB1842" s="67"/>
      <c r="AC1842" s="67"/>
      <c r="AD1842" s="68"/>
      <c r="AE1842" s="68"/>
      <c r="AF1842" s="68"/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8"/>
      <c r="AS1842" s="68"/>
      <c r="AT1842" s="68"/>
    </row>
    <row r="1843" spans="20:46" ht="18.75" customHeight="1">
      <c r="T1843" s="67"/>
      <c r="U1843" s="67"/>
      <c r="V1843" s="67"/>
      <c r="W1843" s="67"/>
      <c r="X1843" s="67"/>
      <c r="Y1843" s="67"/>
      <c r="Z1843" s="67"/>
      <c r="AA1843" s="67"/>
      <c r="AB1843" s="67"/>
      <c r="AC1843" s="67"/>
      <c r="AD1843" s="68"/>
      <c r="AE1843" s="68"/>
      <c r="AF1843" s="68"/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8"/>
      <c r="AS1843" s="68"/>
      <c r="AT1843" s="68"/>
    </row>
    <row r="1844" spans="20:46" ht="18.75" customHeight="1">
      <c r="T1844" s="67"/>
      <c r="U1844" s="67"/>
      <c r="V1844" s="67"/>
      <c r="W1844" s="67"/>
      <c r="X1844" s="67"/>
      <c r="Y1844" s="67"/>
      <c r="Z1844" s="67"/>
      <c r="AA1844" s="67"/>
      <c r="AB1844" s="67"/>
      <c r="AC1844" s="67"/>
      <c r="AD1844" s="68"/>
      <c r="AE1844" s="68"/>
      <c r="AF1844" s="68"/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8"/>
      <c r="AS1844" s="68"/>
      <c r="AT1844" s="68"/>
    </row>
    <row r="1845" spans="20:46" ht="18.75" customHeight="1">
      <c r="T1845" s="67"/>
      <c r="U1845" s="67"/>
      <c r="V1845" s="67"/>
      <c r="W1845" s="67"/>
      <c r="X1845" s="67"/>
      <c r="Y1845" s="67"/>
      <c r="Z1845" s="67"/>
      <c r="AA1845" s="67"/>
      <c r="AB1845" s="67"/>
      <c r="AC1845" s="67"/>
      <c r="AD1845" s="68"/>
      <c r="AE1845" s="68"/>
      <c r="AF1845" s="68"/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8"/>
      <c r="AS1845" s="68"/>
      <c r="AT1845" s="68"/>
    </row>
    <row r="1846" spans="20:46" ht="18.75" customHeight="1">
      <c r="T1846" s="67"/>
      <c r="U1846" s="67"/>
      <c r="V1846" s="67"/>
      <c r="W1846" s="67"/>
      <c r="X1846" s="67"/>
      <c r="Y1846" s="67"/>
      <c r="Z1846" s="67"/>
      <c r="AA1846" s="67"/>
      <c r="AB1846" s="67"/>
      <c r="AC1846" s="67"/>
      <c r="AD1846" s="68"/>
      <c r="AE1846" s="68"/>
      <c r="AF1846" s="68"/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8"/>
      <c r="AS1846" s="68"/>
      <c r="AT1846" s="68"/>
    </row>
    <row r="1847" spans="20:46" ht="18.75" customHeight="1">
      <c r="T1847" s="67"/>
      <c r="U1847" s="67"/>
      <c r="V1847" s="67"/>
      <c r="W1847" s="67"/>
      <c r="X1847" s="67"/>
      <c r="Y1847" s="67"/>
      <c r="Z1847" s="67"/>
      <c r="AA1847" s="67"/>
      <c r="AB1847" s="67"/>
      <c r="AC1847" s="67"/>
      <c r="AD1847" s="68"/>
      <c r="AE1847" s="68"/>
      <c r="AF1847" s="68"/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8"/>
      <c r="AS1847" s="68"/>
      <c r="AT1847" s="68"/>
    </row>
    <row r="1848" spans="20:46" ht="18.75" customHeight="1">
      <c r="T1848" s="67"/>
      <c r="U1848" s="67"/>
      <c r="V1848" s="67"/>
      <c r="W1848" s="67"/>
      <c r="X1848" s="67"/>
      <c r="Y1848" s="67"/>
      <c r="Z1848" s="67"/>
      <c r="AA1848" s="67"/>
      <c r="AB1848" s="67"/>
      <c r="AC1848" s="67"/>
      <c r="AD1848" s="68"/>
      <c r="AE1848" s="68"/>
      <c r="AF1848" s="68"/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8"/>
      <c r="AS1848" s="68"/>
      <c r="AT1848" s="68"/>
    </row>
    <row r="1849" spans="20:46" ht="18.75" customHeight="1">
      <c r="T1849" s="67"/>
      <c r="U1849" s="67"/>
      <c r="V1849" s="67"/>
      <c r="W1849" s="67"/>
      <c r="X1849" s="67"/>
      <c r="Y1849" s="67"/>
      <c r="Z1849" s="67"/>
      <c r="AA1849" s="67"/>
      <c r="AB1849" s="67"/>
      <c r="AC1849" s="67"/>
      <c r="AD1849" s="68"/>
      <c r="AE1849" s="68"/>
      <c r="AF1849" s="68"/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8"/>
      <c r="AS1849" s="68"/>
      <c r="AT1849" s="68"/>
    </row>
    <row r="1850" spans="20:46" ht="18.75" customHeight="1">
      <c r="T1850" s="67"/>
      <c r="U1850" s="67"/>
      <c r="V1850" s="67"/>
      <c r="W1850" s="67"/>
      <c r="X1850" s="67"/>
      <c r="Y1850" s="67"/>
      <c r="Z1850" s="67"/>
      <c r="AA1850" s="67"/>
      <c r="AB1850" s="67"/>
      <c r="AC1850" s="67"/>
      <c r="AD1850" s="68"/>
      <c r="AE1850" s="68"/>
      <c r="AF1850" s="68"/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8"/>
      <c r="AS1850" s="68"/>
      <c r="AT1850" s="68"/>
    </row>
    <row r="1851" spans="20:46" ht="18.75" customHeight="1">
      <c r="T1851" s="67"/>
      <c r="U1851" s="67"/>
      <c r="V1851" s="67"/>
      <c r="W1851" s="67"/>
      <c r="X1851" s="67"/>
      <c r="Y1851" s="67"/>
      <c r="Z1851" s="67"/>
      <c r="AA1851" s="67"/>
      <c r="AB1851" s="67"/>
      <c r="AC1851" s="67"/>
      <c r="AD1851" s="68"/>
      <c r="AE1851" s="68"/>
      <c r="AF1851" s="68"/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8"/>
      <c r="AS1851" s="68"/>
      <c r="AT1851" s="68"/>
    </row>
    <row r="1852" spans="20:46" ht="18.75" customHeight="1">
      <c r="T1852" s="67"/>
      <c r="U1852" s="67"/>
      <c r="V1852" s="67"/>
      <c r="W1852" s="67"/>
      <c r="X1852" s="67"/>
      <c r="Y1852" s="67"/>
      <c r="Z1852" s="67"/>
      <c r="AA1852" s="67"/>
      <c r="AB1852" s="67"/>
      <c r="AC1852" s="67"/>
      <c r="AD1852" s="68"/>
      <c r="AE1852" s="68"/>
      <c r="AF1852" s="68"/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8"/>
      <c r="AS1852" s="68"/>
      <c r="AT1852" s="68"/>
    </row>
    <row r="1853" spans="20:46" ht="18.75" customHeight="1">
      <c r="T1853" s="67"/>
      <c r="U1853" s="67"/>
      <c r="V1853" s="67"/>
      <c r="W1853" s="67"/>
      <c r="X1853" s="67"/>
      <c r="Y1853" s="67"/>
      <c r="Z1853" s="67"/>
      <c r="AA1853" s="67"/>
      <c r="AB1853" s="67"/>
      <c r="AC1853" s="67"/>
      <c r="AD1853" s="68"/>
      <c r="AE1853" s="68"/>
      <c r="AF1853" s="68"/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8"/>
      <c r="AS1853" s="68"/>
      <c r="AT1853" s="68"/>
    </row>
    <row r="1854" spans="20:46" ht="18.75" customHeight="1">
      <c r="T1854" s="67"/>
      <c r="U1854" s="67"/>
      <c r="V1854" s="67"/>
      <c r="W1854" s="67"/>
      <c r="X1854" s="67"/>
      <c r="Y1854" s="67"/>
      <c r="Z1854" s="67"/>
      <c r="AA1854" s="67"/>
      <c r="AB1854" s="67"/>
      <c r="AC1854" s="67"/>
      <c r="AD1854" s="68"/>
      <c r="AE1854" s="68"/>
      <c r="AF1854" s="68"/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8"/>
      <c r="AS1854" s="68"/>
      <c r="AT1854" s="68"/>
    </row>
    <row r="1855" spans="20:46" ht="18.75" customHeight="1">
      <c r="T1855" s="67"/>
      <c r="U1855" s="67"/>
      <c r="V1855" s="67"/>
      <c r="W1855" s="67"/>
      <c r="X1855" s="67"/>
      <c r="Y1855" s="67"/>
      <c r="Z1855" s="67"/>
      <c r="AA1855" s="67"/>
      <c r="AB1855" s="67"/>
      <c r="AC1855" s="67"/>
      <c r="AD1855" s="68"/>
      <c r="AE1855" s="68"/>
      <c r="AF1855" s="68"/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8"/>
      <c r="AS1855" s="68"/>
      <c r="AT1855" s="68"/>
    </row>
    <row r="1856" spans="20:46" ht="18.75" customHeight="1">
      <c r="T1856" s="67"/>
      <c r="U1856" s="67"/>
      <c r="V1856" s="67"/>
      <c r="W1856" s="67"/>
      <c r="X1856" s="67"/>
      <c r="Y1856" s="67"/>
      <c r="Z1856" s="67"/>
      <c r="AA1856" s="67"/>
      <c r="AB1856" s="67"/>
      <c r="AC1856" s="67"/>
      <c r="AD1856" s="68"/>
      <c r="AE1856" s="68"/>
      <c r="AF1856" s="68"/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8"/>
      <c r="AS1856" s="68"/>
      <c r="AT1856" s="68"/>
    </row>
    <row r="1857" spans="20:46" ht="18.75" customHeight="1">
      <c r="T1857" s="67"/>
      <c r="U1857" s="67"/>
      <c r="V1857" s="67"/>
      <c r="W1857" s="67"/>
      <c r="X1857" s="67"/>
      <c r="Y1857" s="67"/>
      <c r="Z1857" s="67"/>
      <c r="AA1857" s="67"/>
      <c r="AB1857" s="67"/>
      <c r="AC1857" s="67"/>
      <c r="AD1857" s="68"/>
      <c r="AE1857" s="68"/>
      <c r="AF1857" s="68"/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8"/>
      <c r="AS1857" s="68"/>
      <c r="AT1857" s="68"/>
    </row>
    <row r="1858" spans="20:46" ht="18.75" customHeight="1">
      <c r="T1858" s="67"/>
      <c r="U1858" s="67"/>
      <c r="V1858" s="67"/>
      <c r="W1858" s="67"/>
      <c r="X1858" s="67"/>
      <c r="Y1858" s="67"/>
      <c r="Z1858" s="67"/>
      <c r="AA1858" s="67"/>
      <c r="AB1858" s="67"/>
      <c r="AC1858" s="67"/>
      <c r="AD1858" s="68"/>
      <c r="AE1858" s="68"/>
      <c r="AF1858" s="68"/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8"/>
      <c r="AS1858" s="68"/>
      <c r="AT1858" s="68"/>
    </row>
    <row r="1859" spans="20:46" ht="18.75" customHeight="1">
      <c r="T1859" s="67"/>
      <c r="U1859" s="67"/>
      <c r="V1859" s="67"/>
      <c r="W1859" s="67"/>
      <c r="X1859" s="67"/>
      <c r="Y1859" s="67"/>
      <c r="Z1859" s="67"/>
      <c r="AA1859" s="67"/>
      <c r="AB1859" s="67"/>
      <c r="AC1859" s="67"/>
      <c r="AD1859" s="68"/>
      <c r="AE1859" s="68"/>
      <c r="AF1859" s="68"/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8"/>
      <c r="AS1859" s="68"/>
      <c r="AT1859" s="68"/>
    </row>
    <row r="1860" spans="20:46" ht="18.75" customHeight="1">
      <c r="T1860" s="67"/>
      <c r="U1860" s="67"/>
      <c r="V1860" s="67"/>
      <c r="W1860" s="67"/>
      <c r="X1860" s="67"/>
      <c r="Y1860" s="67"/>
      <c r="Z1860" s="67"/>
      <c r="AA1860" s="67"/>
      <c r="AB1860" s="67"/>
      <c r="AC1860" s="67"/>
      <c r="AD1860" s="68"/>
      <c r="AE1860" s="68"/>
      <c r="AF1860" s="68"/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8"/>
      <c r="AS1860" s="68"/>
      <c r="AT1860" s="68"/>
    </row>
    <row r="1861" spans="20:46" ht="18.75" customHeight="1">
      <c r="T1861" s="67"/>
      <c r="U1861" s="67"/>
      <c r="V1861" s="67"/>
      <c r="W1861" s="67"/>
      <c r="X1861" s="67"/>
      <c r="Y1861" s="67"/>
      <c r="Z1861" s="67"/>
      <c r="AA1861" s="67"/>
      <c r="AB1861" s="67"/>
      <c r="AC1861" s="67"/>
      <c r="AD1861" s="68"/>
      <c r="AE1861" s="68"/>
      <c r="AF1861" s="68"/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8"/>
      <c r="AS1861" s="68"/>
      <c r="AT1861" s="68"/>
    </row>
    <row r="1862" spans="20:46" ht="18.75" customHeight="1">
      <c r="T1862" s="67"/>
      <c r="U1862" s="67"/>
      <c r="V1862" s="67"/>
      <c r="W1862" s="67"/>
      <c r="X1862" s="67"/>
      <c r="Y1862" s="67"/>
      <c r="Z1862" s="67"/>
      <c r="AA1862" s="67"/>
      <c r="AB1862" s="67"/>
      <c r="AC1862" s="67"/>
      <c r="AD1862" s="68"/>
      <c r="AE1862" s="68"/>
      <c r="AF1862" s="68"/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8"/>
      <c r="AS1862" s="68"/>
      <c r="AT1862" s="68"/>
    </row>
    <row r="1863" spans="20:46" ht="18.75" customHeight="1">
      <c r="T1863" s="67"/>
      <c r="U1863" s="67"/>
      <c r="V1863" s="67"/>
      <c r="W1863" s="67"/>
      <c r="X1863" s="67"/>
      <c r="Y1863" s="67"/>
      <c r="Z1863" s="67"/>
      <c r="AA1863" s="67"/>
      <c r="AB1863" s="67"/>
      <c r="AC1863" s="67"/>
      <c r="AD1863" s="68"/>
      <c r="AE1863" s="68"/>
      <c r="AF1863" s="68"/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8"/>
      <c r="AS1863" s="68"/>
      <c r="AT1863" s="68"/>
    </row>
    <row r="1864" spans="20:46" ht="18.75" customHeight="1">
      <c r="T1864" s="67"/>
      <c r="U1864" s="67"/>
      <c r="V1864" s="67"/>
      <c r="W1864" s="67"/>
      <c r="X1864" s="67"/>
      <c r="Y1864" s="67"/>
      <c r="Z1864" s="67"/>
      <c r="AA1864" s="67"/>
      <c r="AB1864" s="67"/>
      <c r="AC1864" s="67"/>
      <c r="AD1864" s="68"/>
      <c r="AE1864" s="68"/>
      <c r="AF1864" s="68"/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8"/>
      <c r="AS1864" s="68"/>
      <c r="AT1864" s="68"/>
    </row>
    <row r="1865" spans="20:46" ht="18.75" customHeight="1">
      <c r="T1865" s="67"/>
      <c r="U1865" s="67"/>
      <c r="V1865" s="67"/>
      <c r="W1865" s="67"/>
      <c r="X1865" s="67"/>
      <c r="Y1865" s="67"/>
      <c r="Z1865" s="67"/>
      <c r="AA1865" s="67"/>
      <c r="AB1865" s="67"/>
      <c r="AC1865" s="67"/>
      <c r="AD1865" s="68"/>
      <c r="AE1865" s="68"/>
      <c r="AF1865" s="68"/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8"/>
      <c r="AS1865" s="68"/>
      <c r="AT1865" s="68"/>
    </row>
    <row r="1866" spans="20:46" ht="18.75" customHeight="1">
      <c r="T1866" s="67"/>
      <c r="U1866" s="67"/>
      <c r="V1866" s="67"/>
      <c r="W1866" s="67"/>
      <c r="X1866" s="67"/>
      <c r="Y1866" s="67"/>
      <c r="Z1866" s="67"/>
      <c r="AA1866" s="67"/>
      <c r="AB1866" s="67"/>
      <c r="AC1866" s="67"/>
      <c r="AD1866" s="68"/>
      <c r="AE1866" s="68"/>
      <c r="AF1866" s="68"/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8"/>
      <c r="AS1866" s="68"/>
      <c r="AT1866" s="68"/>
    </row>
    <row r="1867" spans="20:46" ht="18.75" customHeight="1">
      <c r="T1867" s="67"/>
      <c r="U1867" s="67"/>
      <c r="V1867" s="67"/>
      <c r="W1867" s="67"/>
      <c r="X1867" s="67"/>
      <c r="Y1867" s="67"/>
      <c r="Z1867" s="67"/>
      <c r="AA1867" s="67"/>
      <c r="AB1867" s="67"/>
      <c r="AC1867" s="67"/>
      <c r="AD1867" s="68"/>
      <c r="AE1867" s="68"/>
      <c r="AF1867" s="68"/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8"/>
      <c r="AS1867" s="68"/>
      <c r="AT1867" s="68"/>
    </row>
    <row r="1868" spans="20:46" ht="18.75" customHeight="1">
      <c r="T1868" s="67"/>
      <c r="U1868" s="67"/>
      <c r="V1868" s="67"/>
      <c r="W1868" s="67"/>
      <c r="X1868" s="67"/>
      <c r="Y1868" s="67"/>
      <c r="Z1868" s="67"/>
      <c r="AA1868" s="67"/>
      <c r="AB1868" s="67"/>
      <c r="AC1868" s="67"/>
      <c r="AD1868" s="68"/>
      <c r="AE1868" s="68"/>
      <c r="AF1868" s="68"/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8"/>
      <c r="AS1868" s="68"/>
      <c r="AT1868" s="68"/>
    </row>
    <row r="1869" spans="20:46" ht="18.75" customHeight="1">
      <c r="T1869" s="67"/>
      <c r="U1869" s="67"/>
      <c r="V1869" s="67"/>
      <c r="W1869" s="67"/>
      <c r="X1869" s="67"/>
      <c r="Y1869" s="67"/>
      <c r="Z1869" s="67"/>
      <c r="AA1869" s="67"/>
      <c r="AB1869" s="67"/>
      <c r="AC1869" s="67"/>
      <c r="AD1869" s="68"/>
      <c r="AE1869" s="68"/>
      <c r="AF1869" s="68"/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8"/>
      <c r="AS1869" s="68"/>
      <c r="AT1869" s="68"/>
    </row>
    <row r="1870" spans="20:46" ht="18.75" customHeight="1">
      <c r="T1870" s="67"/>
      <c r="U1870" s="67"/>
      <c r="V1870" s="67"/>
      <c r="W1870" s="67"/>
      <c r="X1870" s="67"/>
      <c r="Y1870" s="67"/>
      <c r="Z1870" s="67"/>
      <c r="AA1870" s="67"/>
      <c r="AB1870" s="67"/>
      <c r="AC1870" s="67"/>
      <c r="AD1870" s="68"/>
      <c r="AE1870" s="68"/>
      <c r="AF1870" s="68"/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8"/>
      <c r="AS1870" s="68"/>
      <c r="AT1870" s="68"/>
    </row>
    <row r="1871" spans="20:46" ht="18.75" customHeight="1">
      <c r="T1871" s="67"/>
      <c r="U1871" s="67"/>
      <c r="V1871" s="67"/>
      <c r="W1871" s="67"/>
      <c r="X1871" s="67"/>
      <c r="Y1871" s="67"/>
      <c r="Z1871" s="67"/>
      <c r="AA1871" s="67"/>
      <c r="AB1871" s="67"/>
      <c r="AC1871" s="67"/>
      <c r="AD1871" s="68"/>
      <c r="AE1871" s="68"/>
      <c r="AF1871" s="68"/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8"/>
      <c r="AS1871" s="68"/>
      <c r="AT1871" s="68"/>
    </row>
    <row r="1872" spans="20:46" ht="18.75" customHeight="1">
      <c r="T1872" s="67"/>
      <c r="U1872" s="67"/>
      <c r="V1872" s="67"/>
      <c r="W1872" s="67"/>
      <c r="X1872" s="67"/>
      <c r="Y1872" s="67"/>
      <c r="Z1872" s="67"/>
      <c r="AA1872" s="67"/>
      <c r="AB1872" s="67"/>
      <c r="AC1872" s="67"/>
      <c r="AD1872" s="68"/>
      <c r="AE1872" s="68"/>
      <c r="AF1872" s="68"/>
      <c r="AH1872" s="67"/>
      <c r="AI1872" s="67"/>
      <c r="AJ1872" s="67"/>
      <c r="AK1872" s="67"/>
      <c r="AL1872" s="67"/>
      <c r="AM1872" s="67"/>
      <c r="AN1872" s="67"/>
      <c r="AO1872" s="67"/>
      <c r="AP1872" s="67"/>
      <c r="AQ1872" s="67"/>
      <c r="AR1872" s="68"/>
      <c r="AS1872" s="68"/>
      <c r="AT1872" s="68"/>
    </row>
    <row r="1873" spans="20:46" ht="18.75" customHeight="1">
      <c r="T1873" s="67"/>
      <c r="U1873" s="67"/>
      <c r="V1873" s="67"/>
      <c r="W1873" s="67"/>
      <c r="X1873" s="67"/>
      <c r="Y1873" s="67"/>
      <c r="Z1873" s="67"/>
      <c r="AA1873" s="67"/>
      <c r="AB1873" s="67"/>
      <c r="AC1873" s="67"/>
      <c r="AD1873" s="68"/>
      <c r="AE1873" s="68"/>
      <c r="AF1873" s="68"/>
      <c r="AH1873" s="67"/>
      <c r="AI1873" s="67"/>
      <c r="AJ1873" s="67"/>
      <c r="AK1873" s="67"/>
      <c r="AL1873" s="67"/>
      <c r="AM1873" s="67"/>
      <c r="AN1873" s="67"/>
      <c r="AO1873" s="67"/>
      <c r="AP1873" s="67"/>
      <c r="AQ1873" s="67"/>
      <c r="AR1873" s="68"/>
      <c r="AS1873" s="68"/>
      <c r="AT1873" s="68"/>
    </row>
    <row r="1874" spans="20:46" ht="18.75" customHeight="1">
      <c r="T1874" s="67"/>
      <c r="U1874" s="67"/>
      <c r="V1874" s="67"/>
      <c r="W1874" s="67"/>
      <c r="X1874" s="67"/>
      <c r="Y1874" s="67"/>
      <c r="Z1874" s="67"/>
      <c r="AA1874" s="67"/>
      <c r="AB1874" s="67"/>
      <c r="AC1874" s="67"/>
      <c r="AD1874" s="68"/>
      <c r="AE1874" s="68"/>
      <c r="AF1874" s="68"/>
      <c r="AH1874" s="67"/>
      <c r="AI1874" s="67"/>
      <c r="AJ1874" s="67"/>
      <c r="AK1874" s="67"/>
      <c r="AL1874" s="67"/>
      <c r="AM1874" s="67"/>
      <c r="AN1874" s="67"/>
      <c r="AO1874" s="67"/>
      <c r="AP1874" s="67"/>
      <c r="AQ1874" s="67"/>
      <c r="AR1874" s="68"/>
      <c r="AS1874" s="68"/>
      <c r="AT1874" s="68"/>
    </row>
    <row r="1875" spans="20:46" ht="18.75" customHeight="1">
      <c r="T1875" s="67"/>
      <c r="U1875" s="67"/>
      <c r="V1875" s="67"/>
      <c r="W1875" s="67"/>
      <c r="X1875" s="67"/>
      <c r="Y1875" s="67"/>
      <c r="Z1875" s="67"/>
      <c r="AA1875" s="67"/>
      <c r="AB1875" s="67"/>
      <c r="AC1875" s="67"/>
      <c r="AD1875" s="68"/>
      <c r="AE1875" s="68"/>
      <c r="AF1875" s="68"/>
      <c r="AH1875" s="67"/>
      <c r="AI1875" s="67"/>
      <c r="AJ1875" s="67"/>
      <c r="AK1875" s="67"/>
      <c r="AL1875" s="67"/>
      <c r="AM1875" s="67"/>
      <c r="AN1875" s="67"/>
      <c r="AO1875" s="67"/>
      <c r="AP1875" s="67"/>
      <c r="AQ1875" s="67"/>
      <c r="AR1875" s="68"/>
      <c r="AS1875" s="68"/>
      <c r="AT1875" s="68"/>
    </row>
    <row r="1876" spans="20:46" ht="18.75" customHeight="1">
      <c r="T1876" s="67"/>
      <c r="U1876" s="67"/>
      <c r="V1876" s="67"/>
      <c r="W1876" s="67"/>
      <c r="X1876" s="67"/>
      <c r="Y1876" s="67"/>
      <c r="Z1876" s="67"/>
      <c r="AA1876" s="67"/>
      <c r="AB1876" s="67"/>
      <c r="AC1876" s="67"/>
      <c r="AD1876" s="68"/>
      <c r="AE1876" s="68"/>
      <c r="AF1876" s="68"/>
      <c r="AH1876" s="67"/>
      <c r="AI1876" s="67"/>
      <c r="AJ1876" s="67"/>
      <c r="AK1876" s="67"/>
      <c r="AL1876" s="67"/>
      <c r="AM1876" s="67"/>
      <c r="AN1876" s="67"/>
      <c r="AO1876" s="67"/>
      <c r="AP1876" s="67"/>
      <c r="AQ1876" s="67"/>
      <c r="AR1876" s="68"/>
      <c r="AS1876" s="68"/>
      <c r="AT1876" s="68"/>
    </row>
    <row r="1877" spans="20:46" ht="18.75" customHeight="1">
      <c r="T1877" s="67"/>
      <c r="U1877" s="67"/>
      <c r="V1877" s="67"/>
      <c r="W1877" s="67"/>
      <c r="X1877" s="67"/>
      <c r="Y1877" s="67"/>
      <c r="Z1877" s="67"/>
      <c r="AA1877" s="67"/>
      <c r="AB1877" s="67"/>
      <c r="AC1877" s="67"/>
      <c r="AD1877" s="68"/>
      <c r="AE1877" s="68"/>
      <c r="AF1877" s="68"/>
      <c r="AH1877" s="67"/>
      <c r="AI1877" s="67"/>
      <c r="AJ1877" s="67"/>
      <c r="AK1877" s="67"/>
      <c r="AL1877" s="67"/>
      <c r="AM1877" s="67"/>
      <c r="AN1877" s="67"/>
      <c r="AO1877" s="67"/>
      <c r="AP1877" s="67"/>
      <c r="AQ1877" s="67"/>
      <c r="AR1877" s="68"/>
      <c r="AS1877" s="68"/>
      <c r="AT1877" s="68"/>
    </row>
    <row r="1878" spans="20:46" ht="18.75" customHeight="1">
      <c r="T1878" s="67"/>
      <c r="U1878" s="67"/>
      <c r="V1878" s="67"/>
      <c r="W1878" s="67"/>
      <c r="X1878" s="67"/>
      <c r="Y1878" s="67"/>
      <c r="Z1878" s="67"/>
      <c r="AA1878" s="67"/>
      <c r="AB1878" s="67"/>
      <c r="AC1878" s="67"/>
      <c r="AD1878" s="68"/>
      <c r="AE1878" s="68"/>
      <c r="AF1878" s="68"/>
      <c r="AH1878" s="67"/>
      <c r="AI1878" s="67"/>
      <c r="AJ1878" s="67"/>
      <c r="AK1878" s="67"/>
      <c r="AL1878" s="67"/>
      <c r="AM1878" s="67"/>
      <c r="AN1878" s="67"/>
      <c r="AO1878" s="67"/>
      <c r="AP1878" s="67"/>
      <c r="AQ1878" s="67"/>
      <c r="AR1878" s="68"/>
      <c r="AS1878" s="68"/>
      <c r="AT1878" s="68"/>
    </row>
    <row r="1879" spans="20:46" ht="18.75" customHeight="1">
      <c r="T1879" s="67"/>
      <c r="U1879" s="67"/>
      <c r="V1879" s="67"/>
      <c r="W1879" s="67"/>
      <c r="X1879" s="67"/>
      <c r="Y1879" s="67"/>
      <c r="Z1879" s="67"/>
      <c r="AA1879" s="67"/>
      <c r="AB1879" s="67"/>
      <c r="AC1879" s="67"/>
      <c r="AD1879" s="68"/>
      <c r="AE1879" s="68"/>
      <c r="AF1879" s="68"/>
      <c r="AH1879" s="67"/>
      <c r="AI1879" s="67"/>
      <c r="AJ1879" s="67"/>
      <c r="AK1879" s="67"/>
      <c r="AL1879" s="67"/>
      <c r="AM1879" s="67"/>
      <c r="AN1879" s="67"/>
      <c r="AO1879" s="67"/>
      <c r="AP1879" s="67"/>
      <c r="AQ1879" s="67"/>
      <c r="AR1879" s="68"/>
      <c r="AS1879" s="68"/>
      <c r="AT1879" s="68"/>
    </row>
    <row r="1880" spans="20:46" ht="18.75" customHeight="1">
      <c r="T1880" s="67"/>
      <c r="U1880" s="67"/>
      <c r="V1880" s="67"/>
      <c r="W1880" s="67"/>
      <c r="X1880" s="67"/>
      <c r="Y1880" s="67"/>
      <c r="Z1880" s="67"/>
      <c r="AA1880" s="67"/>
      <c r="AB1880" s="67"/>
      <c r="AC1880" s="67"/>
      <c r="AD1880" s="68"/>
      <c r="AE1880" s="68"/>
      <c r="AF1880" s="68"/>
      <c r="AH1880" s="67"/>
      <c r="AI1880" s="67"/>
      <c r="AJ1880" s="67"/>
      <c r="AK1880" s="67"/>
      <c r="AL1880" s="67"/>
      <c r="AM1880" s="67"/>
      <c r="AN1880" s="67"/>
      <c r="AO1880" s="67"/>
      <c r="AP1880" s="67"/>
      <c r="AQ1880" s="67"/>
      <c r="AR1880" s="68"/>
      <c r="AS1880" s="68"/>
      <c r="AT1880" s="68"/>
    </row>
    <row r="1881" spans="20:46" ht="18.75" customHeight="1">
      <c r="T1881" s="67"/>
      <c r="U1881" s="67"/>
      <c r="V1881" s="67"/>
      <c r="W1881" s="67"/>
      <c r="X1881" s="67"/>
      <c r="Y1881" s="67"/>
      <c r="Z1881" s="67"/>
      <c r="AA1881" s="67"/>
      <c r="AB1881" s="67"/>
      <c r="AC1881" s="67"/>
      <c r="AD1881" s="68"/>
      <c r="AE1881" s="68"/>
      <c r="AF1881" s="68"/>
      <c r="AH1881" s="67"/>
      <c r="AI1881" s="67"/>
      <c r="AJ1881" s="67"/>
      <c r="AK1881" s="67"/>
      <c r="AL1881" s="67"/>
      <c r="AM1881" s="67"/>
      <c r="AN1881" s="67"/>
      <c r="AO1881" s="67"/>
      <c r="AP1881" s="67"/>
      <c r="AQ1881" s="67"/>
      <c r="AR1881" s="68"/>
      <c r="AS1881" s="68"/>
      <c r="AT1881" s="68"/>
    </row>
    <row r="1882" spans="20:46" ht="18.75" customHeight="1">
      <c r="T1882" s="67"/>
      <c r="U1882" s="67"/>
      <c r="V1882" s="67"/>
      <c r="W1882" s="67"/>
      <c r="X1882" s="67"/>
      <c r="Y1882" s="67"/>
      <c r="Z1882" s="67"/>
      <c r="AA1882" s="67"/>
      <c r="AB1882" s="67"/>
      <c r="AC1882" s="67"/>
      <c r="AD1882" s="68"/>
      <c r="AE1882" s="68"/>
      <c r="AF1882" s="68"/>
      <c r="AH1882" s="67"/>
      <c r="AI1882" s="67"/>
      <c r="AJ1882" s="67"/>
      <c r="AK1882" s="67"/>
      <c r="AL1882" s="67"/>
      <c r="AM1882" s="67"/>
      <c r="AN1882" s="67"/>
      <c r="AO1882" s="67"/>
      <c r="AP1882" s="67"/>
      <c r="AQ1882" s="67"/>
      <c r="AR1882" s="68"/>
      <c r="AS1882" s="68"/>
      <c r="AT1882" s="68"/>
    </row>
    <row r="1883" spans="20:46" ht="18.75" customHeight="1">
      <c r="T1883" s="67"/>
      <c r="U1883" s="67"/>
      <c r="V1883" s="67"/>
      <c r="W1883" s="67"/>
      <c r="X1883" s="67"/>
      <c r="Y1883" s="67"/>
      <c r="Z1883" s="67"/>
      <c r="AA1883" s="67"/>
      <c r="AB1883" s="67"/>
      <c r="AC1883" s="67"/>
      <c r="AD1883" s="68"/>
      <c r="AE1883" s="68"/>
      <c r="AF1883" s="68"/>
      <c r="AH1883" s="67"/>
      <c r="AI1883" s="67"/>
      <c r="AJ1883" s="67"/>
      <c r="AK1883" s="67"/>
      <c r="AL1883" s="67"/>
      <c r="AM1883" s="67"/>
      <c r="AN1883" s="67"/>
      <c r="AO1883" s="67"/>
      <c r="AP1883" s="67"/>
      <c r="AQ1883" s="67"/>
      <c r="AR1883" s="68"/>
      <c r="AS1883" s="68"/>
      <c r="AT1883" s="68"/>
    </row>
    <row r="1884" spans="20:46" ht="18.75" customHeight="1">
      <c r="T1884" s="67"/>
      <c r="U1884" s="67"/>
      <c r="V1884" s="67"/>
      <c r="W1884" s="67"/>
      <c r="X1884" s="67"/>
      <c r="Y1884" s="67"/>
      <c r="Z1884" s="67"/>
      <c r="AA1884" s="67"/>
      <c r="AB1884" s="67"/>
      <c r="AC1884" s="67"/>
      <c r="AD1884" s="68"/>
      <c r="AE1884" s="68"/>
      <c r="AF1884" s="68"/>
      <c r="AH1884" s="67"/>
      <c r="AI1884" s="67"/>
      <c r="AJ1884" s="67"/>
      <c r="AK1884" s="67"/>
      <c r="AL1884" s="67"/>
      <c r="AM1884" s="67"/>
      <c r="AN1884" s="67"/>
      <c r="AO1884" s="67"/>
      <c r="AP1884" s="67"/>
      <c r="AQ1884" s="67"/>
      <c r="AR1884" s="68"/>
      <c r="AS1884" s="68"/>
      <c r="AT1884" s="68"/>
    </row>
    <row r="1885" spans="20:46" ht="18.75" customHeight="1">
      <c r="T1885" s="67"/>
      <c r="U1885" s="67"/>
      <c r="V1885" s="67"/>
      <c r="W1885" s="67"/>
      <c r="X1885" s="67"/>
      <c r="Y1885" s="67"/>
      <c r="Z1885" s="67"/>
      <c r="AA1885" s="67"/>
      <c r="AB1885" s="67"/>
      <c r="AC1885" s="67"/>
      <c r="AD1885" s="68"/>
      <c r="AE1885" s="68"/>
      <c r="AF1885" s="68"/>
      <c r="AH1885" s="67"/>
      <c r="AI1885" s="67"/>
      <c r="AJ1885" s="67"/>
      <c r="AK1885" s="67"/>
      <c r="AL1885" s="67"/>
      <c r="AM1885" s="67"/>
      <c r="AN1885" s="67"/>
      <c r="AO1885" s="67"/>
      <c r="AP1885" s="67"/>
      <c r="AQ1885" s="67"/>
      <c r="AR1885" s="68"/>
      <c r="AS1885" s="68"/>
      <c r="AT1885" s="68"/>
    </row>
    <row r="1886" spans="20:46" ht="18.75" customHeight="1">
      <c r="T1886" s="67"/>
      <c r="U1886" s="67"/>
      <c r="V1886" s="67"/>
      <c r="W1886" s="67"/>
      <c r="X1886" s="67"/>
      <c r="Y1886" s="67"/>
      <c r="Z1886" s="67"/>
      <c r="AA1886" s="67"/>
      <c r="AB1886" s="67"/>
      <c r="AC1886" s="67"/>
      <c r="AD1886" s="68"/>
      <c r="AE1886" s="68"/>
      <c r="AF1886" s="68"/>
      <c r="AH1886" s="67"/>
      <c r="AI1886" s="67"/>
      <c r="AJ1886" s="67"/>
      <c r="AK1886" s="67"/>
      <c r="AL1886" s="67"/>
      <c r="AM1886" s="67"/>
      <c r="AN1886" s="67"/>
      <c r="AO1886" s="67"/>
      <c r="AP1886" s="67"/>
      <c r="AQ1886" s="67"/>
      <c r="AR1886" s="68"/>
      <c r="AS1886" s="68"/>
      <c r="AT1886" s="68"/>
    </row>
    <row r="1887" spans="20:46" ht="18.75" customHeight="1">
      <c r="T1887" s="67"/>
      <c r="U1887" s="67"/>
      <c r="V1887" s="67"/>
      <c r="W1887" s="67"/>
      <c r="X1887" s="67"/>
      <c r="Y1887" s="67"/>
      <c r="Z1887" s="67"/>
      <c r="AA1887" s="67"/>
      <c r="AB1887" s="67"/>
      <c r="AC1887" s="67"/>
      <c r="AD1887" s="68"/>
      <c r="AE1887" s="68"/>
      <c r="AF1887" s="68"/>
      <c r="AH1887" s="67"/>
      <c r="AI1887" s="67"/>
      <c r="AJ1887" s="67"/>
      <c r="AK1887" s="67"/>
      <c r="AL1887" s="67"/>
      <c r="AM1887" s="67"/>
      <c r="AN1887" s="67"/>
      <c r="AO1887" s="67"/>
      <c r="AP1887" s="67"/>
      <c r="AQ1887" s="67"/>
      <c r="AR1887" s="68"/>
      <c r="AS1887" s="68"/>
      <c r="AT1887" s="68"/>
    </row>
    <row r="1888" spans="20:46" ht="18.75" customHeight="1">
      <c r="T1888" s="67"/>
      <c r="U1888" s="67"/>
      <c r="V1888" s="67"/>
      <c r="W1888" s="67"/>
      <c r="X1888" s="67"/>
      <c r="Y1888" s="67"/>
      <c r="Z1888" s="67"/>
      <c r="AA1888" s="67"/>
      <c r="AB1888" s="67"/>
      <c r="AC1888" s="67"/>
      <c r="AD1888" s="68"/>
      <c r="AE1888" s="68"/>
      <c r="AF1888" s="68"/>
      <c r="AH1888" s="67"/>
      <c r="AI1888" s="67"/>
      <c r="AJ1888" s="67"/>
      <c r="AK1888" s="67"/>
      <c r="AL1888" s="67"/>
      <c r="AM1888" s="67"/>
      <c r="AN1888" s="67"/>
      <c r="AO1888" s="67"/>
      <c r="AP1888" s="67"/>
      <c r="AQ1888" s="67"/>
      <c r="AR1888" s="68"/>
      <c r="AS1888" s="68"/>
      <c r="AT1888" s="68"/>
    </row>
    <row r="1889" spans="20:46" ht="18.75" customHeight="1">
      <c r="T1889" s="67"/>
      <c r="U1889" s="67"/>
      <c r="V1889" s="67"/>
      <c r="W1889" s="67"/>
      <c r="X1889" s="67"/>
      <c r="Y1889" s="67"/>
      <c r="Z1889" s="67"/>
      <c r="AA1889" s="67"/>
      <c r="AB1889" s="67"/>
      <c r="AC1889" s="67"/>
      <c r="AD1889" s="68"/>
      <c r="AE1889" s="68"/>
      <c r="AF1889" s="68"/>
      <c r="AH1889" s="67"/>
      <c r="AI1889" s="67"/>
      <c r="AJ1889" s="67"/>
      <c r="AK1889" s="67"/>
      <c r="AL1889" s="67"/>
      <c r="AM1889" s="67"/>
      <c r="AN1889" s="67"/>
      <c r="AO1889" s="67"/>
      <c r="AP1889" s="67"/>
      <c r="AQ1889" s="67"/>
      <c r="AR1889" s="68"/>
      <c r="AS1889" s="68"/>
      <c r="AT1889" s="68"/>
    </row>
    <row r="1890" spans="20:46" ht="18.75" customHeight="1">
      <c r="T1890" s="67"/>
      <c r="U1890" s="67"/>
      <c r="V1890" s="67"/>
      <c r="W1890" s="67"/>
      <c r="X1890" s="67"/>
      <c r="Y1890" s="67"/>
      <c r="Z1890" s="67"/>
      <c r="AA1890" s="67"/>
      <c r="AB1890" s="67"/>
      <c r="AC1890" s="67"/>
      <c r="AD1890" s="68"/>
      <c r="AE1890" s="68"/>
      <c r="AF1890" s="68"/>
      <c r="AH1890" s="67"/>
      <c r="AI1890" s="67"/>
      <c r="AJ1890" s="67"/>
      <c r="AK1890" s="67"/>
      <c r="AL1890" s="67"/>
      <c r="AM1890" s="67"/>
      <c r="AN1890" s="67"/>
      <c r="AO1890" s="67"/>
      <c r="AP1890" s="67"/>
      <c r="AQ1890" s="67"/>
      <c r="AR1890" s="68"/>
      <c r="AS1890" s="68"/>
      <c r="AT1890" s="68"/>
    </row>
    <row r="1891" spans="20:46" ht="18.75" customHeight="1">
      <c r="T1891" s="67"/>
      <c r="U1891" s="67"/>
      <c r="V1891" s="67"/>
      <c r="W1891" s="67"/>
      <c r="X1891" s="67"/>
      <c r="Y1891" s="67"/>
      <c r="Z1891" s="67"/>
      <c r="AA1891" s="67"/>
      <c r="AB1891" s="67"/>
      <c r="AC1891" s="67"/>
      <c r="AD1891" s="68"/>
      <c r="AE1891" s="68"/>
      <c r="AF1891" s="68"/>
      <c r="AH1891" s="67"/>
      <c r="AI1891" s="67"/>
      <c r="AJ1891" s="67"/>
      <c r="AK1891" s="67"/>
      <c r="AL1891" s="67"/>
      <c r="AM1891" s="67"/>
      <c r="AN1891" s="67"/>
      <c r="AO1891" s="67"/>
      <c r="AP1891" s="67"/>
      <c r="AQ1891" s="67"/>
      <c r="AR1891" s="68"/>
      <c r="AS1891" s="68"/>
      <c r="AT1891" s="68"/>
    </row>
    <row r="1892" spans="20:46" ht="18.75" customHeight="1">
      <c r="T1892" s="67"/>
      <c r="U1892" s="67"/>
      <c r="V1892" s="67"/>
      <c r="W1892" s="67"/>
      <c r="X1892" s="67"/>
      <c r="Y1892" s="67"/>
      <c r="Z1892" s="67"/>
      <c r="AA1892" s="67"/>
      <c r="AB1892" s="67"/>
      <c r="AC1892" s="67"/>
      <c r="AD1892" s="68"/>
      <c r="AE1892" s="68"/>
      <c r="AF1892" s="68"/>
      <c r="AH1892" s="67"/>
      <c r="AI1892" s="67"/>
      <c r="AJ1892" s="67"/>
      <c r="AK1892" s="67"/>
      <c r="AL1892" s="67"/>
      <c r="AM1892" s="67"/>
      <c r="AN1892" s="67"/>
      <c r="AO1892" s="67"/>
      <c r="AP1892" s="67"/>
      <c r="AQ1892" s="67"/>
      <c r="AR1892" s="68"/>
      <c r="AS1892" s="68"/>
      <c r="AT1892" s="68"/>
    </row>
    <row r="1893" spans="20:46" ht="18.75" customHeight="1">
      <c r="T1893" s="67"/>
      <c r="U1893" s="67"/>
      <c r="V1893" s="67"/>
      <c r="W1893" s="67"/>
      <c r="X1893" s="67"/>
      <c r="Y1893" s="67"/>
      <c r="Z1893" s="67"/>
      <c r="AA1893" s="67"/>
      <c r="AB1893" s="67"/>
      <c r="AC1893" s="67"/>
      <c r="AD1893" s="68"/>
      <c r="AE1893" s="68"/>
      <c r="AF1893" s="68"/>
      <c r="AH1893" s="67"/>
      <c r="AI1893" s="67"/>
      <c r="AJ1893" s="67"/>
      <c r="AK1893" s="67"/>
      <c r="AL1893" s="67"/>
      <c r="AM1893" s="67"/>
      <c r="AN1893" s="67"/>
      <c r="AO1893" s="67"/>
      <c r="AP1893" s="67"/>
      <c r="AQ1893" s="67"/>
      <c r="AR1893" s="68"/>
      <c r="AS1893" s="68"/>
      <c r="AT1893" s="68"/>
    </row>
    <row r="1894" spans="20:46" ht="18.75" customHeight="1">
      <c r="T1894" s="67"/>
      <c r="U1894" s="67"/>
      <c r="V1894" s="67"/>
      <c r="W1894" s="67"/>
      <c r="X1894" s="67"/>
      <c r="Y1894" s="67"/>
      <c r="Z1894" s="67"/>
      <c r="AA1894" s="67"/>
      <c r="AB1894" s="67"/>
      <c r="AC1894" s="67"/>
      <c r="AD1894" s="68"/>
      <c r="AE1894" s="68"/>
      <c r="AF1894" s="68"/>
      <c r="AH1894" s="67"/>
      <c r="AI1894" s="67"/>
      <c r="AJ1894" s="67"/>
      <c r="AK1894" s="67"/>
      <c r="AL1894" s="67"/>
      <c r="AM1894" s="67"/>
      <c r="AN1894" s="67"/>
      <c r="AO1894" s="67"/>
      <c r="AP1894" s="67"/>
      <c r="AQ1894" s="67"/>
      <c r="AR1894" s="68"/>
      <c r="AS1894" s="68"/>
      <c r="AT1894" s="68"/>
    </row>
    <row r="1895" spans="20:46" ht="18.75" customHeight="1">
      <c r="T1895" s="67"/>
      <c r="U1895" s="67"/>
      <c r="V1895" s="67"/>
      <c r="W1895" s="67"/>
      <c r="X1895" s="67"/>
      <c r="Y1895" s="67"/>
      <c r="Z1895" s="67"/>
      <c r="AA1895" s="67"/>
      <c r="AB1895" s="67"/>
      <c r="AC1895" s="67"/>
      <c r="AD1895" s="68"/>
      <c r="AE1895" s="68"/>
      <c r="AF1895" s="68"/>
      <c r="AH1895" s="67"/>
      <c r="AI1895" s="67"/>
      <c r="AJ1895" s="67"/>
      <c r="AK1895" s="67"/>
      <c r="AL1895" s="67"/>
      <c r="AM1895" s="67"/>
      <c r="AN1895" s="67"/>
      <c r="AO1895" s="67"/>
      <c r="AP1895" s="67"/>
      <c r="AQ1895" s="67"/>
      <c r="AR1895" s="68"/>
      <c r="AS1895" s="68"/>
      <c r="AT1895" s="68"/>
    </row>
    <row r="1896" spans="20:46" ht="18.75" customHeight="1">
      <c r="T1896" s="67"/>
      <c r="U1896" s="67"/>
      <c r="V1896" s="67"/>
      <c r="W1896" s="67"/>
      <c r="X1896" s="67"/>
      <c r="Y1896" s="67"/>
      <c r="Z1896" s="67"/>
      <c r="AA1896" s="67"/>
      <c r="AB1896" s="67"/>
      <c r="AC1896" s="67"/>
      <c r="AD1896" s="68"/>
      <c r="AE1896" s="68"/>
      <c r="AF1896" s="68"/>
      <c r="AH1896" s="67"/>
      <c r="AI1896" s="67"/>
      <c r="AJ1896" s="67"/>
      <c r="AK1896" s="67"/>
      <c r="AL1896" s="67"/>
      <c r="AM1896" s="67"/>
      <c r="AN1896" s="67"/>
      <c r="AO1896" s="67"/>
      <c r="AP1896" s="67"/>
      <c r="AQ1896" s="67"/>
      <c r="AR1896" s="68"/>
      <c r="AS1896" s="68"/>
      <c r="AT1896" s="68"/>
    </row>
    <row r="1897" spans="20:46" ht="18.75" customHeight="1">
      <c r="T1897" s="67"/>
      <c r="U1897" s="67"/>
      <c r="V1897" s="67"/>
      <c r="W1897" s="67"/>
      <c r="X1897" s="67"/>
      <c r="Y1897" s="67"/>
      <c r="Z1897" s="67"/>
      <c r="AA1897" s="67"/>
      <c r="AB1897" s="67"/>
      <c r="AC1897" s="67"/>
      <c r="AD1897" s="68"/>
      <c r="AE1897" s="68"/>
      <c r="AF1897" s="68"/>
      <c r="AH1897" s="67"/>
      <c r="AI1897" s="67"/>
      <c r="AJ1897" s="67"/>
      <c r="AK1897" s="67"/>
      <c r="AL1897" s="67"/>
      <c r="AM1897" s="67"/>
      <c r="AN1897" s="67"/>
      <c r="AO1897" s="67"/>
      <c r="AP1897" s="67"/>
      <c r="AQ1897" s="67"/>
      <c r="AR1897" s="68"/>
      <c r="AS1897" s="68"/>
      <c r="AT1897" s="68"/>
    </row>
    <row r="1898" spans="20:46" ht="18.75" customHeight="1">
      <c r="T1898" s="67"/>
      <c r="U1898" s="67"/>
      <c r="V1898" s="67"/>
      <c r="W1898" s="67"/>
      <c r="X1898" s="67"/>
      <c r="Y1898" s="67"/>
      <c r="Z1898" s="67"/>
      <c r="AA1898" s="67"/>
      <c r="AB1898" s="67"/>
      <c r="AC1898" s="67"/>
      <c r="AD1898" s="68"/>
      <c r="AE1898" s="68"/>
      <c r="AF1898" s="68"/>
      <c r="AH1898" s="67"/>
      <c r="AI1898" s="67"/>
      <c r="AJ1898" s="67"/>
      <c r="AK1898" s="67"/>
      <c r="AL1898" s="67"/>
      <c r="AM1898" s="67"/>
      <c r="AN1898" s="67"/>
      <c r="AO1898" s="67"/>
      <c r="AP1898" s="67"/>
      <c r="AQ1898" s="67"/>
      <c r="AR1898" s="68"/>
      <c r="AS1898" s="68"/>
      <c r="AT1898" s="68"/>
    </row>
    <row r="1899" spans="20:46" ht="18.75" customHeight="1">
      <c r="T1899" s="67"/>
      <c r="U1899" s="67"/>
      <c r="V1899" s="67"/>
      <c r="W1899" s="67"/>
      <c r="X1899" s="67"/>
      <c r="Y1899" s="67"/>
      <c r="Z1899" s="67"/>
      <c r="AA1899" s="67"/>
      <c r="AB1899" s="67"/>
      <c r="AC1899" s="67"/>
      <c r="AD1899" s="68"/>
      <c r="AE1899" s="68"/>
      <c r="AF1899" s="68"/>
      <c r="AH1899" s="67"/>
      <c r="AI1899" s="67"/>
      <c r="AJ1899" s="67"/>
      <c r="AK1899" s="67"/>
      <c r="AL1899" s="67"/>
      <c r="AM1899" s="67"/>
      <c r="AN1899" s="67"/>
      <c r="AO1899" s="67"/>
      <c r="AP1899" s="67"/>
      <c r="AQ1899" s="67"/>
      <c r="AR1899" s="68"/>
      <c r="AS1899" s="68"/>
      <c r="AT1899" s="68"/>
    </row>
    <row r="1900" spans="20:46" ht="18.75" customHeight="1">
      <c r="T1900" s="67"/>
      <c r="U1900" s="67"/>
      <c r="V1900" s="67"/>
      <c r="W1900" s="67"/>
      <c r="X1900" s="67"/>
      <c r="Y1900" s="67"/>
      <c r="Z1900" s="67"/>
      <c r="AA1900" s="67"/>
      <c r="AB1900" s="67"/>
      <c r="AC1900" s="67"/>
      <c r="AD1900" s="68"/>
      <c r="AE1900" s="68"/>
      <c r="AF1900" s="68"/>
      <c r="AH1900" s="67"/>
      <c r="AI1900" s="67"/>
      <c r="AJ1900" s="67"/>
      <c r="AK1900" s="67"/>
      <c r="AL1900" s="67"/>
      <c r="AM1900" s="67"/>
      <c r="AN1900" s="67"/>
      <c r="AO1900" s="67"/>
      <c r="AP1900" s="67"/>
      <c r="AQ1900" s="67"/>
      <c r="AR1900" s="68"/>
      <c r="AS1900" s="68"/>
      <c r="AT1900" s="68"/>
    </row>
    <row r="1901" spans="20:46" ht="18.75" customHeight="1">
      <c r="T1901" s="67"/>
      <c r="U1901" s="67"/>
      <c r="V1901" s="67"/>
      <c r="W1901" s="67"/>
      <c r="X1901" s="67"/>
      <c r="Y1901" s="67"/>
      <c r="Z1901" s="67"/>
      <c r="AA1901" s="67"/>
      <c r="AB1901" s="67"/>
      <c r="AC1901" s="67"/>
      <c r="AD1901" s="68"/>
      <c r="AE1901" s="68"/>
      <c r="AF1901" s="68"/>
      <c r="AH1901" s="67"/>
      <c r="AI1901" s="67"/>
      <c r="AJ1901" s="67"/>
      <c r="AK1901" s="67"/>
      <c r="AL1901" s="67"/>
      <c r="AM1901" s="67"/>
      <c r="AN1901" s="67"/>
      <c r="AO1901" s="67"/>
      <c r="AP1901" s="67"/>
      <c r="AQ1901" s="67"/>
      <c r="AR1901" s="68"/>
      <c r="AS1901" s="68"/>
      <c r="AT1901" s="68"/>
    </row>
    <row r="1902" spans="20:46" ht="18.75" customHeight="1">
      <c r="T1902" s="67"/>
      <c r="U1902" s="67"/>
      <c r="V1902" s="67"/>
      <c r="W1902" s="67"/>
      <c r="X1902" s="67"/>
      <c r="Y1902" s="67"/>
      <c r="Z1902" s="67"/>
      <c r="AA1902" s="67"/>
      <c r="AB1902" s="67"/>
      <c r="AC1902" s="67"/>
      <c r="AD1902" s="68"/>
      <c r="AE1902" s="68"/>
      <c r="AF1902" s="68"/>
      <c r="AH1902" s="67"/>
      <c r="AI1902" s="67"/>
      <c r="AJ1902" s="67"/>
      <c r="AK1902" s="67"/>
      <c r="AL1902" s="67"/>
      <c r="AM1902" s="67"/>
      <c r="AN1902" s="67"/>
      <c r="AO1902" s="67"/>
      <c r="AP1902" s="67"/>
      <c r="AQ1902" s="67"/>
      <c r="AR1902" s="68"/>
      <c r="AS1902" s="68"/>
      <c r="AT1902" s="68"/>
    </row>
    <row r="1903" spans="20:46" ht="18.75" customHeight="1">
      <c r="T1903" s="67"/>
      <c r="U1903" s="67"/>
      <c r="V1903" s="67"/>
      <c r="W1903" s="67"/>
      <c r="X1903" s="67"/>
      <c r="Y1903" s="67"/>
      <c r="Z1903" s="67"/>
      <c r="AA1903" s="67"/>
      <c r="AB1903" s="67"/>
      <c r="AC1903" s="67"/>
      <c r="AD1903" s="68"/>
      <c r="AE1903" s="68"/>
      <c r="AF1903" s="68"/>
      <c r="AH1903" s="67"/>
      <c r="AI1903" s="67"/>
      <c r="AJ1903" s="67"/>
      <c r="AK1903" s="67"/>
      <c r="AL1903" s="67"/>
      <c r="AM1903" s="67"/>
      <c r="AN1903" s="67"/>
      <c r="AO1903" s="67"/>
      <c r="AP1903" s="67"/>
      <c r="AQ1903" s="67"/>
      <c r="AR1903" s="68"/>
      <c r="AS1903" s="68"/>
      <c r="AT1903" s="68"/>
    </row>
    <row r="1904" spans="20:46" ht="18.75" customHeight="1">
      <c r="T1904" s="67"/>
      <c r="U1904" s="67"/>
      <c r="V1904" s="67"/>
      <c r="W1904" s="67"/>
      <c r="X1904" s="67"/>
      <c r="Y1904" s="67"/>
      <c r="Z1904" s="67"/>
      <c r="AA1904" s="67"/>
      <c r="AB1904" s="67"/>
      <c r="AC1904" s="67"/>
      <c r="AD1904" s="68"/>
      <c r="AE1904" s="68"/>
      <c r="AF1904" s="68"/>
      <c r="AH1904" s="67"/>
      <c r="AI1904" s="67"/>
      <c r="AJ1904" s="67"/>
      <c r="AK1904" s="67"/>
      <c r="AL1904" s="67"/>
      <c r="AM1904" s="67"/>
      <c r="AN1904" s="67"/>
      <c r="AO1904" s="67"/>
      <c r="AP1904" s="67"/>
      <c r="AQ1904" s="67"/>
      <c r="AR1904" s="68"/>
      <c r="AS1904" s="68"/>
      <c r="AT1904" s="68"/>
    </row>
    <row r="1905" spans="20:46" ht="18.75" customHeight="1">
      <c r="T1905" s="67"/>
      <c r="U1905" s="67"/>
      <c r="V1905" s="67"/>
      <c r="W1905" s="67"/>
      <c r="X1905" s="67"/>
      <c r="Y1905" s="67"/>
      <c r="Z1905" s="67"/>
      <c r="AA1905" s="67"/>
      <c r="AB1905" s="67"/>
      <c r="AC1905" s="67"/>
      <c r="AD1905" s="68"/>
      <c r="AE1905" s="68"/>
      <c r="AF1905" s="68"/>
      <c r="AH1905" s="67"/>
      <c r="AI1905" s="67"/>
      <c r="AJ1905" s="67"/>
      <c r="AK1905" s="67"/>
      <c r="AL1905" s="67"/>
      <c r="AM1905" s="67"/>
      <c r="AN1905" s="67"/>
      <c r="AO1905" s="67"/>
      <c r="AP1905" s="67"/>
      <c r="AQ1905" s="67"/>
      <c r="AR1905" s="68"/>
      <c r="AS1905" s="68"/>
      <c r="AT1905" s="68"/>
    </row>
    <row r="1906" spans="20:46" ht="18.75" customHeight="1">
      <c r="T1906" s="67"/>
      <c r="U1906" s="67"/>
      <c r="V1906" s="67"/>
      <c r="W1906" s="67"/>
      <c r="X1906" s="67"/>
      <c r="Y1906" s="67"/>
      <c r="Z1906" s="67"/>
      <c r="AA1906" s="67"/>
      <c r="AB1906" s="67"/>
      <c r="AC1906" s="67"/>
      <c r="AD1906" s="68"/>
      <c r="AE1906" s="68"/>
      <c r="AF1906" s="68"/>
      <c r="AH1906" s="67"/>
      <c r="AI1906" s="67"/>
      <c r="AJ1906" s="67"/>
      <c r="AK1906" s="67"/>
      <c r="AL1906" s="67"/>
      <c r="AM1906" s="67"/>
      <c r="AN1906" s="67"/>
      <c r="AO1906" s="67"/>
      <c r="AP1906" s="67"/>
      <c r="AQ1906" s="67"/>
      <c r="AR1906" s="68"/>
      <c r="AS1906" s="68"/>
      <c r="AT1906" s="68"/>
    </row>
    <row r="1907" spans="20:46" ht="18.75" customHeight="1">
      <c r="T1907" s="67"/>
      <c r="U1907" s="67"/>
      <c r="V1907" s="67"/>
      <c r="W1907" s="67"/>
      <c r="X1907" s="67"/>
      <c r="Y1907" s="67"/>
      <c r="Z1907" s="67"/>
      <c r="AA1907" s="67"/>
      <c r="AB1907" s="67"/>
      <c r="AC1907" s="67"/>
      <c r="AD1907" s="68"/>
      <c r="AE1907" s="68"/>
      <c r="AF1907" s="68"/>
      <c r="AH1907" s="67"/>
      <c r="AI1907" s="67"/>
      <c r="AJ1907" s="67"/>
      <c r="AK1907" s="67"/>
      <c r="AL1907" s="67"/>
      <c r="AM1907" s="67"/>
      <c r="AN1907" s="67"/>
      <c r="AO1907" s="67"/>
      <c r="AP1907" s="67"/>
      <c r="AQ1907" s="67"/>
      <c r="AR1907" s="68"/>
      <c r="AS1907" s="68"/>
      <c r="AT1907" s="68"/>
    </row>
    <row r="1908" spans="20:46" ht="18.75" customHeight="1">
      <c r="T1908" s="67"/>
      <c r="U1908" s="67"/>
      <c r="V1908" s="67"/>
      <c r="W1908" s="67"/>
      <c r="X1908" s="67"/>
      <c r="Y1908" s="67"/>
      <c r="Z1908" s="67"/>
      <c r="AA1908" s="67"/>
      <c r="AB1908" s="67"/>
      <c r="AC1908" s="67"/>
      <c r="AD1908" s="68"/>
      <c r="AE1908" s="68"/>
      <c r="AF1908" s="68"/>
      <c r="AH1908" s="67"/>
      <c r="AI1908" s="67"/>
      <c r="AJ1908" s="67"/>
      <c r="AK1908" s="67"/>
      <c r="AL1908" s="67"/>
      <c r="AM1908" s="67"/>
      <c r="AN1908" s="67"/>
      <c r="AO1908" s="67"/>
      <c r="AP1908" s="67"/>
      <c r="AQ1908" s="67"/>
      <c r="AR1908" s="68"/>
      <c r="AS1908" s="68"/>
      <c r="AT1908" s="68"/>
    </row>
    <row r="1909" spans="20:46" ht="18.75" customHeight="1">
      <c r="T1909" s="67"/>
      <c r="U1909" s="67"/>
      <c r="V1909" s="67"/>
      <c r="W1909" s="67"/>
      <c r="X1909" s="67"/>
      <c r="Y1909" s="67"/>
      <c r="Z1909" s="67"/>
      <c r="AA1909" s="67"/>
      <c r="AB1909" s="67"/>
      <c r="AC1909" s="67"/>
      <c r="AD1909" s="68"/>
      <c r="AE1909" s="68"/>
      <c r="AF1909" s="68"/>
      <c r="AH1909" s="67"/>
      <c r="AI1909" s="67"/>
      <c r="AJ1909" s="67"/>
      <c r="AK1909" s="67"/>
      <c r="AL1909" s="67"/>
      <c r="AM1909" s="67"/>
      <c r="AN1909" s="67"/>
      <c r="AO1909" s="67"/>
      <c r="AP1909" s="67"/>
      <c r="AQ1909" s="67"/>
      <c r="AR1909" s="68"/>
      <c r="AS1909" s="68"/>
      <c r="AT1909" s="68"/>
    </row>
    <row r="1910" spans="20:46" ht="18.75" customHeight="1">
      <c r="T1910" s="67"/>
      <c r="U1910" s="67"/>
      <c r="V1910" s="67"/>
      <c r="W1910" s="67"/>
      <c r="X1910" s="67"/>
      <c r="Y1910" s="67"/>
      <c r="Z1910" s="67"/>
      <c r="AA1910" s="67"/>
      <c r="AB1910" s="67"/>
      <c r="AC1910" s="67"/>
      <c r="AD1910" s="68"/>
      <c r="AE1910" s="68"/>
      <c r="AF1910" s="68"/>
      <c r="AH1910" s="67"/>
      <c r="AI1910" s="67"/>
      <c r="AJ1910" s="67"/>
      <c r="AK1910" s="67"/>
      <c r="AL1910" s="67"/>
      <c r="AM1910" s="67"/>
      <c r="AN1910" s="67"/>
      <c r="AO1910" s="67"/>
      <c r="AP1910" s="67"/>
      <c r="AQ1910" s="67"/>
      <c r="AR1910" s="68"/>
      <c r="AS1910" s="68"/>
      <c r="AT1910" s="68"/>
    </row>
    <row r="1911" spans="20:46" ht="18.75" customHeight="1">
      <c r="T1911" s="67"/>
      <c r="U1911" s="67"/>
      <c r="V1911" s="67"/>
      <c r="W1911" s="67"/>
      <c r="X1911" s="67"/>
      <c r="Y1911" s="67"/>
      <c r="Z1911" s="67"/>
      <c r="AA1911" s="67"/>
      <c r="AB1911" s="67"/>
      <c r="AC1911" s="67"/>
      <c r="AD1911" s="68"/>
      <c r="AE1911" s="68"/>
      <c r="AF1911" s="68"/>
      <c r="AH1911" s="67"/>
      <c r="AI1911" s="67"/>
      <c r="AJ1911" s="67"/>
      <c r="AK1911" s="67"/>
      <c r="AL1911" s="67"/>
      <c r="AM1911" s="67"/>
      <c r="AN1911" s="67"/>
      <c r="AO1911" s="67"/>
      <c r="AP1911" s="67"/>
      <c r="AQ1911" s="67"/>
      <c r="AR1911" s="68"/>
      <c r="AS1911" s="68"/>
      <c r="AT1911" s="68"/>
    </row>
    <row r="1912" spans="20:46" ht="18.75" customHeight="1">
      <c r="T1912" s="67"/>
      <c r="U1912" s="67"/>
      <c r="V1912" s="67"/>
      <c r="W1912" s="67"/>
      <c r="X1912" s="67"/>
      <c r="Y1912" s="67"/>
      <c r="Z1912" s="67"/>
      <c r="AA1912" s="67"/>
      <c r="AB1912" s="67"/>
      <c r="AC1912" s="67"/>
      <c r="AD1912" s="68"/>
      <c r="AE1912" s="68"/>
      <c r="AF1912" s="68"/>
      <c r="AH1912" s="67"/>
      <c r="AI1912" s="67"/>
      <c r="AJ1912" s="67"/>
      <c r="AK1912" s="67"/>
      <c r="AL1912" s="67"/>
      <c r="AM1912" s="67"/>
      <c r="AN1912" s="67"/>
      <c r="AO1912" s="67"/>
      <c r="AP1912" s="67"/>
      <c r="AQ1912" s="67"/>
      <c r="AR1912" s="68"/>
      <c r="AS1912" s="68"/>
      <c r="AT1912" s="68"/>
    </row>
    <row r="1913" spans="20:46" ht="18.75" customHeight="1">
      <c r="T1913" s="67"/>
      <c r="U1913" s="67"/>
      <c r="V1913" s="67"/>
      <c r="W1913" s="67"/>
      <c r="X1913" s="67"/>
      <c r="Y1913" s="67"/>
      <c r="Z1913" s="67"/>
      <c r="AA1913" s="67"/>
      <c r="AB1913" s="67"/>
      <c r="AC1913" s="67"/>
      <c r="AD1913" s="68"/>
      <c r="AE1913" s="68"/>
      <c r="AF1913" s="68"/>
      <c r="AH1913" s="67"/>
      <c r="AI1913" s="67"/>
      <c r="AJ1913" s="67"/>
      <c r="AK1913" s="67"/>
      <c r="AL1913" s="67"/>
      <c r="AM1913" s="67"/>
      <c r="AN1913" s="67"/>
      <c r="AO1913" s="67"/>
      <c r="AP1913" s="67"/>
      <c r="AQ1913" s="67"/>
      <c r="AR1913" s="68"/>
      <c r="AS1913" s="68"/>
      <c r="AT1913" s="68"/>
    </row>
    <row r="1914" spans="20:46" ht="18.75" customHeight="1">
      <c r="T1914" s="67"/>
      <c r="U1914" s="67"/>
      <c r="V1914" s="67"/>
      <c r="W1914" s="67"/>
      <c r="X1914" s="67"/>
      <c r="Y1914" s="67"/>
      <c r="Z1914" s="67"/>
      <c r="AA1914" s="67"/>
      <c r="AB1914" s="67"/>
      <c r="AC1914" s="67"/>
      <c r="AD1914" s="68"/>
      <c r="AE1914" s="68"/>
      <c r="AF1914" s="68"/>
      <c r="AH1914" s="67"/>
      <c r="AI1914" s="67"/>
      <c r="AJ1914" s="67"/>
      <c r="AK1914" s="67"/>
      <c r="AL1914" s="67"/>
      <c r="AM1914" s="67"/>
      <c r="AN1914" s="67"/>
      <c r="AO1914" s="67"/>
      <c r="AP1914" s="67"/>
      <c r="AQ1914" s="67"/>
      <c r="AR1914" s="68"/>
      <c r="AS1914" s="68"/>
      <c r="AT1914" s="68"/>
    </row>
    <row r="1915" spans="20:46" ht="18.75" customHeight="1">
      <c r="T1915" s="67"/>
      <c r="U1915" s="67"/>
      <c r="V1915" s="67"/>
      <c r="W1915" s="67"/>
      <c r="X1915" s="67"/>
      <c r="Y1915" s="67"/>
      <c r="Z1915" s="67"/>
      <c r="AA1915" s="67"/>
      <c r="AB1915" s="67"/>
      <c r="AC1915" s="67"/>
      <c r="AD1915" s="68"/>
      <c r="AE1915" s="68"/>
      <c r="AF1915" s="68"/>
      <c r="AH1915" s="67"/>
      <c r="AI1915" s="67"/>
      <c r="AJ1915" s="67"/>
      <c r="AK1915" s="67"/>
      <c r="AL1915" s="67"/>
      <c r="AM1915" s="67"/>
      <c r="AN1915" s="67"/>
      <c r="AO1915" s="67"/>
      <c r="AP1915" s="67"/>
      <c r="AQ1915" s="67"/>
      <c r="AR1915" s="68"/>
      <c r="AS1915" s="68"/>
      <c r="AT1915" s="68"/>
    </row>
    <row r="1916" spans="20:46" ht="18.75" customHeight="1">
      <c r="T1916" s="67"/>
      <c r="U1916" s="67"/>
      <c r="V1916" s="67"/>
      <c r="W1916" s="67"/>
      <c r="X1916" s="67"/>
      <c r="Y1916" s="67"/>
      <c r="Z1916" s="67"/>
      <c r="AA1916" s="67"/>
      <c r="AB1916" s="67"/>
      <c r="AC1916" s="67"/>
      <c r="AD1916" s="68"/>
      <c r="AE1916" s="68"/>
      <c r="AF1916" s="68"/>
      <c r="AH1916" s="67"/>
      <c r="AI1916" s="67"/>
      <c r="AJ1916" s="67"/>
      <c r="AK1916" s="67"/>
      <c r="AL1916" s="67"/>
      <c r="AM1916" s="67"/>
      <c r="AN1916" s="67"/>
      <c r="AO1916" s="67"/>
      <c r="AP1916" s="67"/>
      <c r="AQ1916" s="67"/>
      <c r="AR1916" s="68"/>
      <c r="AS1916" s="68"/>
      <c r="AT1916" s="68"/>
    </row>
    <row r="1917" spans="20:46" ht="18.75" customHeight="1">
      <c r="T1917" s="67"/>
      <c r="U1917" s="67"/>
      <c r="V1917" s="67"/>
      <c r="W1917" s="67"/>
      <c r="X1917" s="67"/>
      <c r="Y1917" s="67"/>
      <c r="Z1917" s="67"/>
      <c r="AA1917" s="67"/>
      <c r="AB1917" s="67"/>
      <c r="AC1917" s="67"/>
      <c r="AD1917" s="68"/>
      <c r="AE1917" s="68"/>
      <c r="AF1917" s="68"/>
      <c r="AH1917" s="67"/>
      <c r="AI1917" s="67"/>
      <c r="AJ1917" s="67"/>
      <c r="AK1917" s="67"/>
      <c r="AL1917" s="67"/>
      <c r="AM1917" s="67"/>
      <c r="AN1917" s="67"/>
      <c r="AO1917" s="67"/>
      <c r="AP1917" s="67"/>
      <c r="AQ1917" s="67"/>
      <c r="AR1917" s="68"/>
      <c r="AS1917" s="68"/>
      <c r="AT1917" s="68"/>
    </row>
    <row r="1918" spans="20:46" ht="18.75" customHeight="1">
      <c r="T1918" s="67"/>
      <c r="U1918" s="67"/>
      <c r="V1918" s="67"/>
      <c r="W1918" s="67"/>
      <c r="X1918" s="67"/>
      <c r="Y1918" s="67"/>
      <c r="Z1918" s="67"/>
      <c r="AA1918" s="67"/>
      <c r="AB1918" s="67"/>
      <c r="AC1918" s="67"/>
      <c r="AD1918" s="68"/>
      <c r="AE1918" s="68"/>
      <c r="AF1918" s="68"/>
      <c r="AH1918" s="67"/>
      <c r="AI1918" s="67"/>
      <c r="AJ1918" s="67"/>
      <c r="AK1918" s="67"/>
      <c r="AL1918" s="67"/>
      <c r="AM1918" s="67"/>
      <c r="AN1918" s="67"/>
      <c r="AO1918" s="67"/>
      <c r="AP1918" s="67"/>
      <c r="AQ1918" s="67"/>
      <c r="AR1918" s="68"/>
      <c r="AS1918" s="68"/>
      <c r="AT1918" s="68"/>
    </row>
    <row r="1919" spans="20:46" ht="18.75" customHeight="1">
      <c r="T1919" s="67"/>
      <c r="U1919" s="67"/>
      <c r="V1919" s="67"/>
      <c r="W1919" s="67"/>
      <c r="X1919" s="67"/>
      <c r="Y1919" s="67"/>
      <c r="Z1919" s="67"/>
      <c r="AA1919" s="67"/>
      <c r="AB1919" s="67"/>
      <c r="AC1919" s="67"/>
      <c r="AD1919" s="68"/>
      <c r="AE1919" s="68"/>
      <c r="AF1919" s="68"/>
      <c r="AH1919" s="67"/>
      <c r="AI1919" s="67"/>
      <c r="AJ1919" s="67"/>
      <c r="AK1919" s="67"/>
      <c r="AL1919" s="67"/>
      <c r="AM1919" s="67"/>
      <c r="AN1919" s="67"/>
      <c r="AO1919" s="67"/>
      <c r="AP1919" s="67"/>
      <c r="AQ1919" s="67"/>
      <c r="AR1919" s="68"/>
      <c r="AS1919" s="68"/>
      <c r="AT1919" s="68"/>
    </row>
    <row r="1920" spans="20:46" ht="18.75" customHeight="1">
      <c r="T1920" s="67"/>
      <c r="U1920" s="67"/>
      <c r="V1920" s="67"/>
      <c r="W1920" s="67"/>
      <c r="X1920" s="67"/>
      <c r="Y1920" s="67"/>
      <c r="Z1920" s="67"/>
      <c r="AA1920" s="67"/>
      <c r="AB1920" s="67"/>
      <c r="AC1920" s="67"/>
      <c r="AD1920" s="68"/>
      <c r="AE1920" s="68"/>
      <c r="AF1920" s="68"/>
      <c r="AH1920" s="67"/>
      <c r="AI1920" s="67"/>
      <c r="AJ1920" s="67"/>
      <c r="AK1920" s="67"/>
      <c r="AL1920" s="67"/>
      <c r="AM1920" s="67"/>
      <c r="AN1920" s="67"/>
      <c r="AO1920" s="67"/>
      <c r="AP1920" s="67"/>
      <c r="AQ1920" s="67"/>
      <c r="AR1920" s="68"/>
      <c r="AS1920" s="68"/>
      <c r="AT1920" s="68"/>
    </row>
    <row r="1921" spans="20:46" ht="18.75" customHeight="1">
      <c r="T1921" s="67"/>
      <c r="U1921" s="67"/>
      <c r="V1921" s="67"/>
      <c r="W1921" s="67"/>
      <c r="X1921" s="67"/>
      <c r="Y1921" s="67"/>
      <c r="Z1921" s="67"/>
      <c r="AA1921" s="67"/>
      <c r="AB1921" s="67"/>
      <c r="AC1921" s="67"/>
      <c r="AD1921" s="68"/>
      <c r="AE1921" s="68"/>
      <c r="AF1921" s="68"/>
      <c r="AH1921" s="67"/>
      <c r="AI1921" s="67"/>
      <c r="AJ1921" s="67"/>
      <c r="AK1921" s="67"/>
      <c r="AL1921" s="67"/>
      <c r="AM1921" s="67"/>
      <c r="AN1921" s="67"/>
      <c r="AO1921" s="67"/>
      <c r="AP1921" s="67"/>
      <c r="AQ1921" s="67"/>
      <c r="AR1921" s="68"/>
      <c r="AS1921" s="68"/>
      <c r="AT1921" s="68"/>
    </row>
    <row r="1922" spans="20:46" ht="18.75" customHeight="1">
      <c r="T1922" s="67"/>
      <c r="U1922" s="67"/>
      <c r="V1922" s="67"/>
      <c r="W1922" s="67"/>
      <c r="X1922" s="67"/>
      <c r="Y1922" s="67"/>
      <c r="Z1922" s="67"/>
      <c r="AA1922" s="67"/>
      <c r="AB1922" s="67"/>
      <c r="AC1922" s="67"/>
      <c r="AD1922" s="68"/>
      <c r="AE1922" s="68"/>
      <c r="AF1922" s="68"/>
      <c r="AH1922" s="67"/>
      <c r="AI1922" s="67"/>
      <c r="AJ1922" s="67"/>
      <c r="AK1922" s="67"/>
      <c r="AL1922" s="67"/>
      <c r="AM1922" s="67"/>
      <c r="AN1922" s="67"/>
      <c r="AO1922" s="67"/>
      <c r="AP1922" s="67"/>
      <c r="AQ1922" s="67"/>
      <c r="AR1922" s="68"/>
      <c r="AS1922" s="68"/>
      <c r="AT1922" s="68"/>
    </row>
    <row r="1923" spans="20:46" ht="18.75" customHeight="1">
      <c r="T1923" s="67"/>
      <c r="U1923" s="67"/>
      <c r="V1923" s="67"/>
      <c r="W1923" s="67"/>
      <c r="X1923" s="67"/>
      <c r="Y1923" s="67"/>
      <c r="Z1923" s="67"/>
      <c r="AA1923" s="67"/>
      <c r="AB1923" s="67"/>
      <c r="AC1923" s="67"/>
      <c r="AD1923" s="68"/>
      <c r="AE1923" s="68"/>
      <c r="AF1923" s="68"/>
      <c r="AH1923" s="67"/>
      <c r="AI1923" s="67"/>
      <c r="AJ1923" s="67"/>
      <c r="AK1923" s="67"/>
      <c r="AL1923" s="67"/>
      <c r="AM1923" s="67"/>
      <c r="AN1923" s="67"/>
      <c r="AO1923" s="67"/>
      <c r="AP1923" s="67"/>
      <c r="AQ1923" s="67"/>
      <c r="AR1923" s="68"/>
      <c r="AS1923" s="68"/>
      <c r="AT1923" s="68"/>
    </row>
    <row r="1924" spans="20:46" ht="18.75" customHeight="1">
      <c r="T1924" s="67"/>
      <c r="U1924" s="67"/>
      <c r="V1924" s="67"/>
      <c r="W1924" s="67"/>
      <c r="X1924" s="67"/>
      <c r="Y1924" s="67"/>
      <c r="Z1924" s="67"/>
      <c r="AA1924" s="67"/>
      <c r="AB1924" s="67"/>
      <c r="AC1924" s="67"/>
      <c r="AD1924" s="68"/>
      <c r="AE1924" s="68"/>
      <c r="AF1924" s="68"/>
      <c r="AH1924" s="67"/>
      <c r="AI1924" s="67"/>
      <c r="AJ1924" s="67"/>
      <c r="AK1924" s="67"/>
      <c r="AL1924" s="67"/>
      <c r="AM1924" s="67"/>
      <c r="AN1924" s="67"/>
      <c r="AO1924" s="67"/>
      <c r="AP1924" s="67"/>
      <c r="AQ1924" s="67"/>
      <c r="AR1924" s="68"/>
      <c r="AS1924" s="68"/>
      <c r="AT1924" s="68"/>
    </row>
    <row r="1925" spans="20:46" ht="18.75" customHeight="1">
      <c r="T1925" s="67"/>
      <c r="U1925" s="67"/>
      <c r="V1925" s="67"/>
      <c r="W1925" s="67"/>
      <c r="X1925" s="67"/>
      <c r="Y1925" s="67"/>
      <c r="Z1925" s="67"/>
      <c r="AA1925" s="67"/>
      <c r="AB1925" s="67"/>
      <c r="AC1925" s="67"/>
      <c r="AD1925" s="68"/>
      <c r="AE1925" s="68"/>
      <c r="AF1925" s="68"/>
      <c r="AH1925" s="67"/>
      <c r="AI1925" s="67"/>
      <c r="AJ1925" s="67"/>
      <c r="AK1925" s="67"/>
      <c r="AL1925" s="67"/>
      <c r="AM1925" s="67"/>
      <c r="AN1925" s="67"/>
      <c r="AO1925" s="67"/>
      <c r="AP1925" s="67"/>
      <c r="AQ1925" s="67"/>
      <c r="AR1925" s="68"/>
      <c r="AS1925" s="68"/>
      <c r="AT1925" s="68"/>
    </row>
    <row r="1926" spans="20:46" ht="18.75" customHeight="1">
      <c r="T1926" s="67"/>
      <c r="U1926" s="67"/>
      <c r="V1926" s="67"/>
      <c r="W1926" s="67"/>
      <c r="X1926" s="67"/>
      <c r="Y1926" s="67"/>
      <c r="Z1926" s="67"/>
      <c r="AA1926" s="67"/>
      <c r="AB1926" s="67"/>
      <c r="AC1926" s="67"/>
      <c r="AD1926" s="68"/>
      <c r="AE1926" s="68"/>
      <c r="AF1926" s="68"/>
      <c r="AH1926" s="67"/>
      <c r="AI1926" s="67"/>
      <c r="AJ1926" s="67"/>
      <c r="AK1926" s="67"/>
      <c r="AL1926" s="67"/>
      <c r="AM1926" s="67"/>
      <c r="AN1926" s="67"/>
      <c r="AO1926" s="67"/>
      <c r="AP1926" s="67"/>
      <c r="AQ1926" s="67"/>
      <c r="AR1926" s="68"/>
      <c r="AS1926" s="68"/>
      <c r="AT1926" s="68"/>
    </row>
    <row r="1927" spans="20:46" ht="18.75" customHeight="1">
      <c r="T1927" s="67"/>
      <c r="U1927" s="67"/>
      <c r="V1927" s="67"/>
      <c r="W1927" s="67"/>
      <c r="X1927" s="67"/>
      <c r="Y1927" s="67"/>
      <c r="Z1927" s="67"/>
      <c r="AA1927" s="67"/>
      <c r="AB1927" s="67"/>
      <c r="AC1927" s="67"/>
      <c r="AD1927" s="68"/>
      <c r="AE1927" s="68"/>
      <c r="AF1927" s="68"/>
      <c r="AH1927" s="67"/>
      <c r="AI1927" s="67"/>
      <c r="AJ1927" s="67"/>
      <c r="AK1927" s="67"/>
      <c r="AL1927" s="67"/>
      <c r="AM1927" s="67"/>
      <c r="AN1927" s="67"/>
      <c r="AO1927" s="67"/>
      <c r="AP1927" s="67"/>
      <c r="AQ1927" s="67"/>
      <c r="AR1927" s="68"/>
      <c r="AS1927" s="68"/>
      <c r="AT1927" s="68"/>
    </row>
    <row r="1928" spans="20:46" ht="18.75" customHeight="1">
      <c r="T1928" s="67"/>
      <c r="U1928" s="67"/>
      <c r="V1928" s="67"/>
      <c r="W1928" s="67"/>
      <c r="X1928" s="67"/>
      <c r="Y1928" s="67"/>
      <c r="Z1928" s="67"/>
      <c r="AA1928" s="67"/>
      <c r="AB1928" s="67"/>
      <c r="AC1928" s="67"/>
      <c r="AD1928" s="68"/>
      <c r="AE1928" s="68"/>
      <c r="AF1928" s="68"/>
      <c r="AH1928" s="67"/>
      <c r="AI1928" s="67"/>
      <c r="AJ1928" s="67"/>
      <c r="AK1928" s="67"/>
      <c r="AL1928" s="67"/>
      <c r="AM1928" s="67"/>
      <c r="AN1928" s="67"/>
      <c r="AO1928" s="67"/>
      <c r="AP1928" s="67"/>
      <c r="AQ1928" s="67"/>
      <c r="AR1928" s="68"/>
      <c r="AS1928" s="68"/>
      <c r="AT1928" s="68"/>
    </row>
    <row r="1929" spans="20:46" ht="18.75" customHeight="1">
      <c r="T1929" s="67"/>
      <c r="U1929" s="67"/>
      <c r="V1929" s="67"/>
      <c r="W1929" s="67"/>
      <c r="X1929" s="67"/>
      <c r="Y1929" s="67"/>
      <c r="Z1929" s="67"/>
      <c r="AA1929" s="67"/>
      <c r="AB1929" s="67"/>
      <c r="AC1929" s="67"/>
      <c r="AD1929" s="68"/>
      <c r="AE1929" s="68"/>
      <c r="AF1929" s="68"/>
      <c r="AH1929" s="67"/>
      <c r="AI1929" s="67"/>
      <c r="AJ1929" s="67"/>
      <c r="AK1929" s="67"/>
      <c r="AL1929" s="67"/>
      <c r="AM1929" s="67"/>
      <c r="AN1929" s="67"/>
      <c r="AO1929" s="67"/>
      <c r="AP1929" s="67"/>
      <c r="AQ1929" s="67"/>
      <c r="AR1929" s="68"/>
      <c r="AS1929" s="68"/>
      <c r="AT1929" s="68"/>
    </row>
    <row r="1930" spans="20:46" ht="18.75" customHeight="1">
      <c r="T1930" s="67"/>
      <c r="U1930" s="67"/>
      <c r="V1930" s="67"/>
      <c r="W1930" s="67"/>
      <c r="X1930" s="67"/>
      <c r="Y1930" s="67"/>
      <c r="Z1930" s="67"/>
      <c r="AA1930" s="67"/>
      <c r="AB1930" s="67"/>
      <c r="AC1930" s="67"/>
      <c r="AD1930" s="68"/>
      <c r="AE1930" s="68"/>
      <c r="AF1930" s="68"/>
      <c r="AH1930" s="67"/>
      <c r="AI1930" s="67"/>
      <c r="AJ1930" s="67"/>
      <c r="AK1930" s="67"/>
      <c r="AL1930" s="67"/>
      <c r="AM1930" s="67"/>
      <c r="AN1930" s="67"/>
      <c r="AO1930" s="67"/>
      <c r="AP1930" s="67"/>
      <c r="AQ1930" s="67"/>
      <c r="AR1930" s="68"/>
      <c r="AS1930" s="68"/>
      <c r="AT1930" s="68"/>
    </row>
    <row r="1931" spans="20:46" ht="18.75" customHeight="1">
      <c r="T1931" s="67"/>
      <c r="U1931" s="67"/>
      <c r="V1931" s="67"/>
      <c r="W1931" s="67"/>
      <c r="X1931" s="67"/>
      <c r="Y1931" s="67"/>
      <c r="Z1931" s="67"/>
      <c r="AA1931" s="67"/>
      <c r="AB1931" s="67"/>
      <c r="AC1931" s="67"/>
      <c r="AD1931" s="68"/>
      <c r="AE1931" s="68"/>
      <c r="AF1931" s="68"/>
      <c r="AH1931" s="67"/>
      <c r="AI1931" s="67"/>
      <c r="AJ1931" s="67"/>
      <c r="AK1931" s="67"/>
      <c r="AL1931" s="67"/>
      <c r="AM1931" s="67"/>
      <c r="AN1931" s="67"/>
      <c r="AO1931" s="67"/>
      <c r="AP1931" s="67"/>
      <c r="AQ1931" s="67"/>
      <c r="AR1931" s="68"/>
      <c r="AS1931" s="68"/>
      <c r="AT1931" s="68"/>
    </row>
    <row r="1932" spans="20:46" ht="18.75" customHeight="1">
      <c r="T1932" s="67"/>
      <c r="U1932" s="67"/>
      <c r="V1932" s="67"/>
      <c r="W1932" s="67"/>
      <c r="X1932" s="67"/>
      <c r="Y1932" s="67"/>
      <c r="Z1932" s="67"/>
      <c r="AA1932" s="67"/>
      <c r="AB1932" s="67"/>
      <c r="AC1932" s="67"/>
      <c r="AD1932" s="68"/>
      <c r="AE1932" s="68"/>
      <c r="AF1932" s="68"/>
      <c r="AH1932" s="67"/>
      <c r="AI1932" s="67"/>
      <c r="AJ1932" s="67"/>
      <c r="AK1932" s="67"/>
      <c r="AL1932" s="67"/>
      <c r="AM1932" s="67"/>
      <c r="AN1932" s="67"/>
      <c r="AO1932" s="67"/>
      <c r="AP1932" s="67"/>
      <c r="AQ1932" s="67"/>
      <c r="AR1932" s="68"/>
      <c r="AS1932" s="68"/>
      <c r="AT1932" s="68"/>
    </row>
    <row r="1933" spans="20:46" ht="18.75" customHeight="1">
      <c r="T1933" s="67"/>
      <c r="U1933" s="67"/>
      <c r="V1933" s="67"/>
      <c r="W1933" s="67"/>
      <c r="X1933" s="67"/>
      <c r="Y1933" s="67"/>
      <c r="Z1933" s="67"/>
      <c r="AA1933" s="67"/>
      <c r="AB1933" s="67"/>
      <c r="AC1933" s="67"/>
      <c r="AD1933" s="68"/>
      <c r="AE1933" s="68"/>
      <c r="AF1933" s="68"/>
      <c r="AH1933" s="67"/>
      <c r="AI1933" s="67"/>
      <c r="AJ1933" s="67"/>
      <c r="AK1933" s="67"/>
      <c r="AL1933" s="67"/>
      <c r="AM1933" s="67"/>
      <c r="AN1933" s="67"/>
      <c r="AO1933" s="67"/>
      <c r="AP1933" s="67"/>
      <c r="AQ1933" s="67"/>
      <c r="AR1933" s="68"/>
      <c r="AS1933" s="68"/>
      <c r="AT1933" s="68"/>
    </row>
    <row r="1934" spans="20:46" ht="18.75" customHeight="1">
      <c r="T1934" s="67"/>
      <c r="U1934" s="67"/>
      <c r="V1934" s="67"/>
      <c r="W1934" s="67"/>
      <c r="X1934" s="67"/>
      <c r="Y1934" s="67"/>
      <c r="Z1934" s="67"/>
      <c r="AA1934" s="67"/>
      <c r="AB1934" s="67"/>
      <c r="AC1934" s="67"/>
      <c r="AD1934" s="68"/>
      <c r="AE1934" s="68"/>
      <c r="AF1934" s="68"/>
      <c r="AH1934" s="67"/>
      <c r="AI1934" s="67"/>
      <c r="AJ1934" s="67"/>
      <c r="AK1934" s="67"/>
      <c r="AL1934" s="67"/>
      <c r="AM1934" s="67"/>
      <c r="AN1934" s="67"/>
      <c r="AO1934" s="67"/>
      <c r="AP1934" s="67"/>
      <c r="AQ1934" s="67"/>
      <c r="AR1934" s="68"/>
      <c r="AS1934" s="68"/>
      <c r="AT1934" s="68"/>
    </row>
    <row r="1935" spans="20:46" ht="18.75" customHeight="1">
      <c r="T1935" s="67"/>
      <c r="U1935" s="67"/>
      <c r="V1935" s="67"/>
      <c r="W1935" s="67"/>
      <c r="X1935" s="67"/>
      <c r="Y1935" s="67"/>
      <c r="Z1935" s="67"/>
      <c r="AA1935" s="67"/>
      <c r="AB1935" s="67"/>
      <c r="AC1935" s="67"/>
      <c r="AD1935" s="68"/>
      <c r="AE1935" s="68"/>
      <c r="AF1935" s="68"/>
      <c r="AH1935" s="67"/>
      <c r="AI1935" s="67"/>
      <c r="AJ1935" s="67"/>
      <c r="AK1935" s="67"/>
      <c r="AL1935" s="67"/>
      <c r="AM1935" s="67"/>
      <c r="AN1935" s="67"/>
      <c r="AO1935" s="67"/>
      <c r="AP1935" s="67"/>
      <c r="AQ1935" s="67"/>
      <c r="AR1935" s="68"/>
      <c r="AS1935" s="68"/>
      <c r="AT1935" s="68"/>
    </row>
    <row r="1936" spans="20:46" ht="18.75" customHeight="1">
      <c r="T1936" s="67"/>
      <c r="U1936" s="67"/>
      <c r="V1936" s="67"/>
      <c r="W1936" s="67"/>
      <c r="X1936" s="67"/>
      <c r="Y1936" s="67"/>
      <c r="Z1936" s="67"/>
      <c r="AA1936" s="67"/>
      <c r="AB1936" s="67"/>
      <c r="AC1936" s="67"/>
      <c r="AD1936" s="68"/>
      <c r="AE1936" s="68"/>
      <c r="AF1936" s="68"/>
      <c r="AH1936" s="67"/>
      <c r="AI1936" s="67"/>
      <c r="AJ1936" s="67"/>
      <c r="AK1936" s="67"/>
      <c r="AL1936" s="67"/>
      <c r="AM1936" s="67"/>
      <c r="AN1936" s="67"/>
      <c r="AO1936" s="67"/>
      <c r="AP1936" s="67"/>
      <c r="AQ1936" s="67"/>
      <c r="AR1936" s="68"/>
      <c r="AS1936" s="68"/>
      <c r="AT1936" s="68"/>
    </row>
    <row r="1937" spans="20:46" ht="18.75" customHeight="1">
      <c r="T1937" s="67"/>
      <c r="U1937" s="67"/>
      <c r="V1937" s="67"/>
      <c r="W1937" s="67"/>
      <c r="X1937" s="67"/>
      <c r="Y1937" s="67"/>
      <c r="Z1937" s="67"/>
      <c r="AA1937" s="67"/>
      <c r="AB1937" s="67"/>
      <c r="AC1937" s="67"/>
      <c r="AD1937" s="68"/>
      <c r="AE1937" s="68"/>
      <c r="AF1937" s="68"/>
      <c r="AH1937" s="67"/>
      <c r="AI1937" s="67"/>
      <c r="AJ1937" s="67"/>
      <c r="AK1937" s="67"/>
      <c r="AL1937" s="67"/>
      <c r="AM1937" s="67"/>
      <c r="AN1937" s="67"/>
      <c r="AO1937" s="67"/>
      <c r="AP1937" s="67"/>
      <c r="AQ1937" s="67"/>
      <c r="AR1937" s="68"/>
      <c r="AS1937" s="68"/>
      <c r="AT1937" s="68"/>
    </row>
    <row r="1938" spans="20:46" ht="18.75" customHeight="1">
      <c r="T1938" s="67"/>
      <c r="U1938" s="67"/>
      <c r="V1938" s="67"/>
      <c r="W1938" s="67"/>
      <c r="X1938" s="67"/>
      <c r="Y1938" s="67"/>
      <c r="Z1938" s="67"/>
      <c r="AA1938" s="67"/>
      <c r="AB1938" s="67"/>
      <c r="AC1938" s="67"/>
      <c r="AD1938" s="68"/>
      <c r="AE1938" s="68"/>
      <c r="AF1938" s="68"/>
      <c r="AH1938" s="67"/>
      <c r="AI1938" s="67"/>
      <c r="AJ1938" s="67"/>
      <c r="AK1938" s="67"/>
      <c r="AL1938" s="67"/>
      <c r="AM1938" s="67"/>
      <c r="AN1938" s="67"/>
      <c r="AO1938" s="67"/>
      <c r="AP1938" s="67"/>
      <c r="AQ1938" s="67"/>
      <c r="AR1938" s="68"/>
      <c r="AS1938" s="68"/>
      <c r="AT1938" s="68"/>
    </row>
    <row r="1939" spans="20:46" ht="18.75" customHeight="1">
      <c r="T1939" s="67"/>
      <c r="U1939" s="67"/>
      <c r="V1939" s="67"/>
      <c r="W1939" s="67"/>
      <c r="X1939" s="67"/>
      <c r="Y1939" s="67"/>
      <c r="Z1939" s="67"/>
      <c r="AA1939" s="67"/>
      <c r="AB1939" s="67"/>
      <c r="AC1939" s="67"/>
      <c r="AD1939" s="68"/>
      <c r="AE1939" s="68"/>
      <c r="AF1939" s="68"/>
      <c r="AH1939" s="67"/>
      <c r="AI1939" s="67"/>
      <c r="AJ1939" s="67"/>
      <c r="AK1939" s="67"/>
      <c r="AL1939" s="67"/>
      <c r="AM1939" s="67"/>
      <c r="AN1939" s="67"/>
      <c r="AO1939" s="67"/>
      <c r="AP1939" s="67"/>
      <c r="AQ1939" s="67"/>
      <c r="AR1939" s="68"/>
      <c r="AS1939" s="68"/>
      <c r="AT1939" s="68"/>
    </row>
    <row r="1940" spans="20:46" ht="18.75" customHeight="1">
      <c r="T1940" s="67"/>
      <c r="U1940" s="67"/>
      <c r="V1940" s="67"/>
      <c r="W1940" s="67"/>
      <c r="X1940" s="67"/>
      <c r="Y1940" s="67"/>
      <c r="Z1940" s="67"/>
      <c r="AA1940" s="67"/>
      <c r="AB1940" s="67"/>
      <c r="AC1940" s="67"/>
      <c r="AD1940" s="68"/>
      <c r="AE1940" s="68"/>
      <c r="AF1940" s="68"/>
      <c r="AH1940" s="67"/>
      <c r="AI1940" s="67"/>
      <c r="AJ1940" s="67"/>
      <c r="AK1940" s="67"/>
      <c r="AL1940" s="67"/>
      <c r="AM1940" s="67"/>
      <c r="AN1940" s="67"/>
      <c r="AO1940" s="67"/>
      <c r="AP1940" s="67"/>
      <c r="AQ1940" s="67"/>
      <c r="AR1940" s="68"/>
      <c r="AS1940" s="68"/>
      <c r="AT1940" s="68"/>
    </row>
    <row r="1941" spans="20:46" ht="18.75" customHeight="1">
      <c r="T1941" s="67"/>
      <c r="U1941" s="67"/>
      <c r="V1941" s="67"/>
      <c r="W1941" s="67"/>
      <c r="X1941" s="67"/>
      <c r="Y1941" s="67"/>
      <c r="Z1941" s="67"/>
      <c r="AA1941" s="67"/>
      <c r="AB1941" s="67"/>
      <c r="AC1941" s="67"/>
      <c r="AD1941" s="68"/>
      <c r="AE1941" s="68"/>
      <c r="AF1941" s="68"/>
      <c r="AH1941" s="67"/>
      <c r="AI1941" s="67"/>
      <c r="AJ1941" s="67"/>
      <c r="AK1941" s="67"/>
      <c r="AL1941" s="67"/>
      <c r="AM1941" s="67"/>
      <c r="AN1941" s="67"/>
      <c r="AO1941" s="67"/>
      <c r="AP1941" s="67"/>
      <c r="AQ1941" s="67"/>
      <c r="AR1941" s="68"/>
      <c r="AS1941" s="68"/>
      <c r="AT1941" s="68"/>
    </row>
    <row r="1942" spans="20:46" ht="18.75" customHeight="1">
      <c r="T1942" s="67"/>
      <c r="U1942" s="67"/>
      <c r="V1942" s="67"/>
      <c r="W1942" s="67"/>
      <c r="X1942" s="67"/>
      <c r="Y1942" s="67"/>
      <c r="Z1942" s="67"/>
      <c r="AA1942" s="67"/>
      <c r="AB1942" s="67"/>
      <c r="AC1942" s="67"/>
      <c r="AD1942" s="68"/>
      <c r="AE1942" s="68"/>
      <c r="AF1942" s="68"/>
      <c r="AH1942" s="67"/>
      <c r="AI1942" s="67"/>
      <c r="AJ1942" s="67"/>
      <c r="AK1942" s="67"/>
      <c r="AL1942" s="67"/>
      <c r="AM1942" s="67"/>
      <c r="AN1942" s="67"/>
      <c r="AO1942" s="67"/>
      <c r="AP1942" s="67"/>
      <c r="AQ1942" s="67"/>
      <c r="AR1942" s="68"/>
      <c r="AS1942" s="68"/>
      <c r="AT1942" s="68"/>
    </row>
    <row r="1943" spans="20:46" ht="18.75" customHeight="1">
      <c r="T1943" s="67"/>
      <c r="U1943" s="67"/>
      <c r="V1943" s="67"/>
      <c r="W1943" s="67"/>
      <c r="X1943" s="67"/>
      <c r="Y1943" s="67"/>
      <c r="Z1943" s="67"/>
      <c r="AA1943" s="67"/>
      <c r="AB1943" s="67"/>
      <c r="AC1943" s="67"/>
      <c r="AD1943" s="68"/>
      <c r="AE1943" s="68"/>
      <c r="AF1943" s="68"/>
      <c r="AH1943" s="67"/>
      <c r="AI1943" s="67"/>
      <c r="AJ1943" s="67"/>
      <c r="AK1943" s="67"/>
      <c r="AL1943" s="67"/>
      <c r="AM1943" s="67"/>
      <c r="AN1943" s="67"/>
      <c r="AO1943" s="67"/>
      <c r="AP1943" s="67"/>
      <c r="AQ1943" s="67"/>
      <c r="AR1943" s="68"/>
      <c r="AS1943" s="68"/>
      <c r="AT1943" s="68"/>
    </row>
    <row r="1944" spans="20:46" ht="18.75" customHeight="1">
      <c r="T1944" s="67"/>
      <c r="U1944" s="67"/>
      <c r="V1944" s="67"/>
      <c r="W1944" s="67"/>
      <c r="X1944" s="67"/>
      <c r="Y1944" s="67"/>
      <c r="Z1944" s="67"/>
      <c r="AA1944" s="67"/>
      <c r="AB1944" s="67"/>
      <c r="AC1944" s="67"/>
      <c r="AD1944" s="68"/>
      <c r="AE1944" s="68"/>
      <c r="AF1944" s="68"/>
      <c r="AH1944" s="67"/>
      <c r="AI1944" s="67"/>
      <c r="AJ1944" s="67"/>
      <c r="AK1944" s="67"/>
      <c r="AL1944" s="67"/>
      <c r="AM1944" s="67"/>
      <c r="AN1944" s="67"/>
      <c r="AO1944" s="67"/>
      <c r="AP1944" s="67"/>
      <c r="AQ1944" s="67"/>
      <c r="AR1944" s="68"/>
      <c r="AS1944" s="68"/>
      <c r="AT1944" s="68"/>
    </row>
    <row r="1945" spans="20:46" ht="18.75" customHeight="1">
      <c r="T1945" s="67"/>
      <c r="U1945" s="67"/>
      <c r="V1945" s="67"/>
      <c r="W1945" s="67"/>
      <c r="X1945" s="67"/>
      <c r="Y1945" s="67"/>
      <c r="Z1945" s="67"/>
      <c r="AA1945" s="67"/>
      <c r="AB1945" s="67"/>
      <c r="AC1945" s="67"/>
      <c r="AD1945" s="68"/>
      <c r="AE1945" s="68"/>
      <c r="AF1945" s="68"/>
      <c r="AH1945" s="67"/>
      <c r="AI1945" s="67"/>
      <c r="AJ1945" s="67"/>
      <c r="AK1945" s="67"/>
      <c r="AL1945" s="67"/>
      <c r="AM1945" s="67"/>
      <c r="AN1945" s="67"/>
      <c r="AO1945" s="67"/>
      <c r="AP1945" s="67"/>
      <c r="AQ1945" s="67"/>
      <c r="AR1945" s="68"/>
      <c r="AS1945" s="68"/>
      <c r="AT1945" s="68"/>
    </row>
    <row r="1946" spans="20:46" ht="18.75" customHeight="1">
      <c r="T1946" s="67"/>
      <c r="U1946" s="67"/>
      <c r="V1946" s="67"/>
      <c r="W1946" s="67"/>
      <c r="X1946" s="67"/>
      <c r="Y1946" s="67"/>
      <c r="Z1946" s="67"/>
      <c r="AA1946" s="67"/>
      <c r="AB1946" s="67"/>
      <c r="AC1946" s="67"/>
      <c r="AD1946" s="68"/>
      <c r="AE1946" s="68"/>
      <c r="AF1946" s="68"/>
      <c r="AH1946" s="67"/>
      <c r="AI1946" s="67"/>
      <c r="AJ1946" s="67"/>
      <c r="AK1946" s="67"/>
      <c r="AL1946" s="67"/>
      <c r="AM1946" s="67"/>
      <c r="AN1946" s="67"/>
      <c r="AO1946" s="67"/>
      <c r="AP1946" s="67"/>
      <c r="AQ1946" s="67"/>
      <c r="AR1946" s="68"/>
      <c r="AS1946" s="68"/>
      <c r="AT1946" s="68"/>
    </row>
    <row r="1947" spans="20:46" ht="18.75" customHeight="1">
      <c r="T1947" s="67"/>
      <c r="U1947" s="67"/>
      <c r="V1947" s="67"/>
      <c r="W1947" s="67"/>
      <c r="X1947" s="67"/>
      <c r="Y1947" s="67"/>
      <c r="Z1947" s="67"/>
      <c r="AA1947" s="67"/>
      <c r="AB1947" s="67"/>
      <c r="AC1947" s="67"/>
      <c r="AD1947" s="68"/>
      <c r="AE1947" s="68"/>
      <c r="AF1947" s="68"/>
      <c r="AH1947" s="67"/>
      <c r="AI1947" s="67"/>
      <c r="AJ1947" s="67"/>
      <c r="AK1947" s="67"/>
      <c r="AL1947" s="67"/>
      <c r="AM1947" s="67"/>
      <c r="AN1947" s="67"/>
      <c r="AO1947" s="67"/>
      <c r="AP1947" s="67"/>
      <c r="AQ1947" s="67"/>
      <c r="AR1947" s="68"/>
      <c r="AS1947" s="68"/>
      <c r="AT1947" s="68"/>
    </row>
    <row r="1948" spans="20:46" ht="18.75" customHeight="1">
      <c r="T1948" s="67"/>
      <c r="U1948" s="67"/>
      <c r="V1948" s="67"/>
      <c r="W1948" s="67"/>
      <c r="X1948" s="67"/>
      <c r="Y1948" s="67"/>
      <c r="Z1948" s="67"/>
      <c r="AA1948" s="67"/>
      <c r="AB1948" s="67"/>
      <c r="AC1948" s="67"/>
      <c r="AD1948" s="68"/>
      <c r="AE1948" s="68"/>
      <c r="AF1948" s="68"/>
      <c r="AH1948" s="67"/>
      <c r="AI1948" s="67"/>
      <c r="AJ1948" s="67"/>
      <c r="AK1948" s="67"/>
      <c r="AL1948" s="67"/>
      <c r="AM1948" s="67"/>
      <c r="AN1948" s="67"/>
      <c r="AO1948" s="67"/>
      <c r="AP1948" s="67"/>
      <c r="AQ1948" s="67"/>
      <c r="AR1948" s="68"/>
      <c r="AS1948" s="68"/>
      <c r="AT1948" s="68"/>
    </row>
    <row r="1949" spans="20:46" ht="18.75" customHeight="1">
      <c r="T1949" s="67"/>
      <c r="U1949" s="67"/>
      <c r="V1949" s="67"/>
      <c r="W1949" s="67"/>
      <c r="X1949" s="67"/>
      <c r="Y1949" s="67"/>
      <c r="Z1949" s="67"/>
      <c r="AA1949" s="67"/>
      <c r="AB1949" s="67"/>
      <c r="AC1949" s="67"/>
      <c r="AD1949" s="68"/>
      <c r="AE1949" s="68"/>
      <c r="AF1949" s="68"/>
      <c r="AH1949" s="67"/>
      <c r="AI1949" s="67"/>
      <c r="AJ1949" s="67"/>
      <c r="AK1949" s="67"/>
      <c r="AL1949" s="67"/>
      <c r="AM1949" s="67"/>
      <c r="AN1949" s="67"/>
      <c r="AO1949" s="67"/>
      <c r="AP1949" s="67"/>
      <c r="AQ1949" s="67"/>
      <c r="AR1949" s="68"/>
      <c r="AS1949" s="68"/>
      <c r="AT1949" s="68"/>
    </row>
    <row r="1950" spans="20:46" ht="18.75" customHeight="1">
      <c r="T1950" s="67"/>
      <c r="U1950" s="67"/>
      <c r="V1950" s="67"/>
      <c r="W1950" s="67"/>
      <c r="X1950" s="67"/>
      <c r="Y1950" s="67"/>
      <c r="Z1950" s="67"/>
      <c r="AA1950" s="67"/>
      <c r="AB1950" s="67"/>
      <c r="AC1950" s="67"/>
      <c r="AD1950" s="68"/>
      <c r="AE1950" s="68"/>
      <c r="AF1950" s="68"/>
      <c r="AH1950" s="67"/>
      <c r="AI1950" s="67"/>
      <c r="AJ1950" s="67"/>
      <c r="AK1950" s="67"/>
      <c r="AL1950" s="67"/>
      <c r="AM1950" s="67"/>
      <c r="AN1950" s="67"/>
      <c r="AO1950" s="67"/>
      <c r="AP1950" s="67"/>
      <c r="AQ1950" s="67"/>
      <c r="AR1950" s="68"/>
      <c r="AS1950" s="68"/>
      <c r="AT1950" s="68"/>
    </row>
    <row r="1951" spans="20:46" ht="18.75" customHeight="1">
      <c r="T1951" s="67"/>
      <c r="U1951" s="67"/>
      <c r="V1951" s="67"/>
      <c r="W1951" s="67"/>
      <c r="X1951" s="67"/>
      <c r="Y1951" s="67"/>
      <c r="Z1951" s="67"/>
      <c r="AA1951" s="67"/>
      <c r="AB1951" s="67"/>
      <c r="AC1951" s="67"/>
      <c r="AD1951" s="68"/>
      <c r="AE1951" s="68"/>
      <c r="AF1951" s="68"/>
      <c r="AH1951" s="67"/>
      <c r="AI1951" s="67"/>
      <c r="AJ1951" s="67"/>
      <c r="AK1951" s="67"/>
      <c r="AL1951" s="67"/>
      <c r="AM1951" s="67"/>
      <c r="AN1951" s="67"/>
      <c r="AO1951" s="67"/>
      <c r="AP1951" s="67"/>
      <c r="AQ1951" s="67"/>
      <c r="AR1951" s="68"/>
      <c r="AS1951" s="68"/>
      <c r="AT1951" s="68"/>
    </row>
    <row r="1952" spans="20:46" ht="18.75" customHeight="1">
      <c r="T1952" s="67"/>
      <c r="U1952" s="67"/>
      <c r="V1952" s="67"/>
      <c r="W1952" s="67"/>
      <c r="X1952" s="67"/>
      <c r="Y1952" s="67"/>
      <c r="Z1952" s="67"/>
      <c r="AA1952" s="67"/>
      <c r="AB1952" s="67"/>
      <c r="AC1952" s="67"/>
      <c r="AD1952" s="68"/>
      <c r="AE1952" s="68"/>
      <c r="AF1952" s="68"/>
      <c r="AH1952" s="67"/>
      <c r="AI1952" s="67"/>
      <c r="AJ1952" s="67"/>
      <c r="AK1952" s="67"/>
      <c r="AL1952" s="67"/>
      <c r="AM1952" s="67"/>
      <c r="AN1952" s="67"/>
      <c r="AO1952" s="67"/>
      <c r="AP1952" s="67"/>
      <c r="AQ1952" s="67"/>
      <c r="AR1952" s="68"/>
      <c r="AS1952" s="68"/>
      <c r="AT1952" s="68"/>
    </row>
    <row r="1953" spans="20:46" ht="18.75" customHeight="1">
      <c r="T1953" s="67"/>
      <c r="U1953" s="67"/>
      <c r="V1953" s="67"/>
      <c r="W1953" s="67"/>
      <c r="X1953" s="67"/>
      <c r="Y1953" s="67"/>
      <c r="Z1953" s="67"/>
      <c r="AA1953" s="67"/>
      <c r="AB1953" s="67"/>
      <c r="AC1953" s="67"/>
      <c r="AD1953" s="68"/>
      <c r="AE1953" s="68"/>
      <c r="AF1953" s="68"/>
      <c r="AH1953" s="67"/>
      <c r="AI1953" s="67"/>
      <c r="AJ1953" s="67"/>
      <c r="AK1953" s="67"/>
      <c r="AL1953" s="67"/>
      <c r="AM1953" s="67"/>
      <c r="AN1953" s="67"/>
      <c r="AO1953" s="67"/>
      <c r="AP1953" s="67"/>
      <c r="AQ1953" s="67"/>
      <c r="AR1953" s="68"/>
      <c r="AS1953" s="68"/>
      <c r="AT1953" s="68"/>
    </row>
    <row r="1954" spans="20:46" ht="18.75" customHeight="1">
      <c r="T1954" s="67"/>
      <c r="U1954" s="67"/>
      <c r="V1954" s="67"/>
      <c r="W1954" s="67"/>
      <c r="X1954" s="67"/>
      <c r="Y1954" s="67"/>
      <c r="Z1954" s="67"/>
      <c r="AA1954" s="67"/>
      <c r="AB1954" s="67"/>
      <c r="AC1954" s="67"/>
      <c r="AD1954" s="68"/>
      <c r="AE1954" s="68"/>
      <c r="AF1954" s="68"/>
      <c r="AH1954" s="67"/>
      <c r="AI1954" s="67"/>
      <c r="AJ1954" s="67"/>
      <c r="AK1954" s="67"/>
      <c r="AL1954" s="67"/>
      <c r="AM1954" s="67"/>
      <c r="AN1954" s="67"/>
      <c r="AO1954" s="67"/>
      <c r="AP1954" s="67"/>
      <c r="AQ1954" s="67"/>
      <c r="AR1954" s="68"/>
      <c r="AS1954" s="68"/>
      <c r="AT1954" s="68"/>
    </row>
    <row r="1955" spans="20:46" ht="18.75" customHeight="1">
      <c r="T1955" s="67"/>
      <c r="U1955" s="67"/>
      <c r="V1955" s="67"/>
      <c r="W1955" s="67"/>
      <c r="X1955" s="67"/>
      <c r="Y1955" s="67"/>
      <c r="Z1955" s="67"/>
      <c r="AA1955" s="67"/>
      <c r="AB1955" s="67"/>
      <c r="AC1955" s="67"/>
      <c r="AD1955" s="68"/>
      <c r="AE1955" s="68"/>
      <c r="AF1955" s="68"/>
      <c r="AH1955" s="67"/>
      <c r="AI1955" s="67"/>
      <c r="AJ1955" s="67"/>
      <c r="AK1955" s="67"/>
      <c r="AL1955" s="67"/>
      <c r="AM1955" s="67"/>
      <c r="AN1955" s="67"/>
      <c r="AO1955" s="67"/>
      <c r="AP1955" s="67"/>
      <c r="AQ1955" s="67"/>
      <c r="AR1955" s="68"/>
      <c r="AS1955" s="68"/>
      <c r="AT1955" s="68"/>
    </row>
    <row r="1956" spans="20:46" ht="18.75" customHeight="1">
      <c r="T1956" s="67"/>
      <c r="U1956" s="67"/>
      <c r="V1956" s="67"/>
      <c r="W1956" s="67"/>
      <c r="X1956" s="67"/>
      <c r="Y1956" s="67"/>
      <c r="Z1956" s="67"/>
      <c r="AA1956" s="67"/>
      <c r="AB1956" s="67"/>
      <c r="AC1956" s="67"/>
      <c r="AD1956" s="68"/>
      <c r="AE1956" s="68"/>
      <c r="AF1956" s="68"/>
      <c r="AH1956" s="67"/>
      <c r="AI1956" s="67"/>
      <c r="AJ1956" s="67"/>
      <c r="AK1956" s="67"/>
      <c r="AL1956" s="67"/>
      <c r="AM1956" s="67"/>
      <c r="AN1956" s="67"/>
      <c r="AO1956" s="67"/>
      <c r="AP1956" s="67"/>
      <c r="AQ1956" s="67"/>
      <c r="AR1956" s="68"/>
      <c r="AS1956" s="68"/>
      <c r="AT1956" s="68"/>
    </row>
    <row r="1957" spans="20:46" ht="18.75" customHeight="1">
      <c r="T1957" s="67"/>
      <c r="U1957" s="67"/>
      <c r="V1957" s="67"/>
      <c r="W1957" s="67"/>
      <c r="X1957" s="67"/>
      <c r="Y1957" s="67"/>
      <c r="Z1957" s="67"/>
      <c r="AA1957" s="67"/>
      <c r="AB1957" s="67"/>
      <c r="AC1957" s="67"/>
      <c r="AD1957" s="68"/>
      <c r="AE1957" s="68"/>
      <c r="AF1957" s="68"/>
      <c r="AH1957" s="67"/>
      <c r="AI1957" s="67"/>
      <c r="AJ1957" s="67"/>
      <c r="AK1957" s="67"/>
      <c r="AL1957" s="67"/>
      <c r="AM1957" s="67"/>
      <c r="AN1957" s="67"/>
      <c r="AO1957" s="67"/>
      <c r="AP1957" s="67"/>
      <c r="AQ1957" s="67"/>
      <c r="AR1957" s="68"/>
      <c r="AS1957" s="68"/>
      <c r="AT1957" s="68"/>
    </row>
    <row r="1958" spans="20:46" ht="18.75" customHeight="1">
      <c r="T1958" s="67"/>
      <c r="U1958" s="67"/>
      <c r="V1958" s="67"/>
      <c r="W1958" s="67"/>
      <c r="X1958" s="67"/>
      <c r="Y1958" s="67"/>
      <c r="Z1958" s="67"/>
      <c r="AA1958" s="67"/>
      <c r="AB1958" s="67"/>
      <c r="AC1958" s="67"/>
      <c r="AD1958" s="68"/>
      <c r="AE1958" s="68"/>
      <c r="AF1958" s="68"/>
      <c r="AH1958" s="67"/>
      <c r="AI1958" s="67"/>
      <c r="AJ1958" s="67"/>
      <c r="AK1958" s="67"/>
      <c r="AL1958" s="67"/>
      <c r="AM1958" s="67"/>
      <c r="AN1958" s="67"/>
      <c r="AO1958" s="67"/>
      <c r="AP1958" s="67"/>
      <c r="AQ1958" s="67"/>
      <c r="AR1958" s="68"/>
      <c r="AS1958" s="68"/>
      <c r="AT1958" s="68"/>
    </row>
    <row r="1959" spans="20:46" ht="18.75" customHeight="1">
      <c r="T1959" s="67"/>
      <c r="U1959" s="67"/>
      <c r="V1959" s="67"/>
      <c r="W1959" s="67"/>
      <c r="X1959" s="67"/>
      <c r="Y1959" s="67"/>
      <c r="Z1959" s="67"/>
      <c r="AA1959" s="67"/>
      <c r="AB1959" s="67"/>
      <c r="AC1959" s="67"/>
      <c r="AD1959" s="68"/>
      <c r="AE1959" s="68"/>
      <c r="AF1959" s="68"/>
      <c r="AH1959" s="67"/>
      <c r="AI1959" s="67"/>
      <c r="AJ1959" s="67"/>
      <c r="AK1959" s="67"/>
      <c r="AL1959" s="67"/>
      <c r="AM1959" s="67"/>
      <c r="AN1959" s="67"/>
      <c r="AO1959" s="67"/>
      <c r="AP1959" s="67"/>
      <c r="AQ1959" s="67"/>
      <c r="AR1959" s="68"/>
      <c r="AS1959" s="68"/>
      <c r="AT1959" s="68"/>
    </row>
    <row r="1960" spans="20:46" ht="18.75" customHeight="1">
      <c r="T1960" s="67"/>
      <c r="U1960" s="67"/>
      <c r="V1960" s="67"/>
      <c r="W1960" s="67"/>
      <c r="X1960" s="67"/>
      <c r="Y1960" s="67"/>
      <c r="Z1960" s="67"/>
      <c r="AA1960" s="67"/>
      <c r="AB1960" s="67"/>
      <c r="AC1960" s="67"/>
      <c r="AD1960" s="68"/>
      <c r="AE1960" s="68"/>
      <c r="AF1960" s="68"/>
      <c r="AH1960" s="67"/>
      <c r="AI1960" s="67"/>
      <c r="AJ1960" s="67"/>
      <c r="AK1960" s="67"/>
      <c r="AL1960" s="67"/>
      <c r="AM1960" s="67"/>
      <c r="AN1960" s="67"/>
      <c r="AO1960" s="67"/>
      <c r="AP1960" s="67"/>
      <c r="AQ1960" s="67"/>
      <c r="AR1960" s="68"/>
      <c r="AS1960" s="68"/>
      <c r="AT1960" s="68"/>
    </row>
    <row r="1961" spans="20:46" ht="18.75" customHeight="1">
      <c r="T1961" s="67"/>
      <c r="U1961" s="67"/>
      <c r="V1961" s="67"/>
      <c r="W1961" s="67"/>
      <c r="X1961" s="67"/>
      <c r="Y1961" s="67"/>
      <c r="Z1961" s="67"/>
      <c r="AA1961" s="67"/>
      <c r="AB1961" s="67"/>
      <c r="AC1961" s="67"/>
      <c r="AD1961" s="68"/>
      <c r="AE1961" s="68"/>
      <c r="AF1961" s="68"/>
      <c r="AH1961" s="67"/>
      <c r="AI1961" s="67"/>
      <c r="AJ1961" s="67"/>
      <c r="AK1961" s="67"/>
      <c r="AL1961" s="67"/>
      <c r="AM1961" s="67"/>
      <c r="AN1961" s="67"/>
      <c r="AO1961" s="67"/>
      <c r="AP1961" s="67"/>
      <c r="AQ1961" s="67"/>
      <c r="AR1961" s="68"/>
      <c r="AS1961" s="68"/>
      <c r="AT1961" s="68"/>
    </row>
    <row r="1962" spans="20:46" ht="18.75" customHeight="1">
      <c r="T1962" s="67"/>
      <c r="U1962" s="67"/>
      <c r="V1962" s="67"/>
      <c r="W1962" s="67"/>
      <c r="X1962" s="67"/>
      <c r="Y1962" s="67"/>
      <c r="Z1962" s="67"/>
      <c r="AA1962" s="67"/>
      <c r="AB1962" s="67"/>
      <c r="AC1962" s="67"/>
      <c r="AD1962" s="68"/>
      <c r="AE1962" s="68"/>
      <c r="AF1962" s="68"/>
      <c r="AH1962" s="67"/>
      <c r="AI1962" s="67"/>
      <c r="AJ1962" s="67"/>
      <c r="AK1962" s="67"/>
      <c r="AL1962" s="67"/>
      <c r="AM1962" s="67"/>
      <c r="AN1962" s="67"/>
      <c r="AO1962" s="67"/>
      <c r="AP1962" s="67"/>
      <c r="AQ1962" s="67"/>
      <c r="AR1962" s="68"/>
      <c r="AS1962" s="68"/>
      <c r="AT1962" s="68"/>
    </row>
    <row r="1963" spans="20:46" ht="18.75" customHeight="1">
      <c r="T1963" s="67"/>
      <c r="U1963" s="67"/>
      <c r="V1963" s="67"/>
      <c r="W1963" s="67"/>
      <c r="X1963" s="67"/>
      <c r="Y1963" s="67"/>
      <c r="Z1963" s="67"/>
      <c r="AA1963" s="67"/>
      <c r="AB1963" s="67"/>
      <c r="AC1963" s="67"/>
      <c r="AD1963" s="68"/>
      <c r="AE1963" s="68"/>
      <c r="AF1963" s="68"/>
      <c r="AH1963" s="67"/>
      <c r="AI1963" s="67"/>
      <c r="AJ1963" s="67"/>
      <c r="AK1963" s="67"/>
      <c r="AL1963" s="67"/>
      <c r="AM1963" s="67"/>
      <c r="AN1963" s="67"/>
      <c r="AO1963" s="67"/>
      <c r="AP1963" s="67"/>
      <c r="AQ1963" s="67"/>
      <c r="AR1963" s="68"/>
      <c r="AS1963" s="68"/>
      <c r="AT1963" s="68"/>
    </row>
    <row r="1964" spans="20:46" ht="18.75" customHeight="1">
      <c r="T1964" s="67"/>
      <c r="U1964" s="67"/>
      <c r="V1964" s="67"/>
      <c r="W1964" s="67"/>
      <c r="X1964" s="67"/>
      <c r="Y1964" s="67"/>
      <c r="Z1964" s="67"/>
      <c r="AA1964" s="67"/>
      <c r="AB1964" s="67"/>
      <c r="AC1964" s="67"/>
      <c r="AD1964" s="68"/>
      <c r="AE1964" s="68"/>
      <c r="AF1964" s="68"/>
      <c r="AH1964" s="67"/>
      <c r="AI1964" s="67"/>
      <c r="AJ1964" s="67"/>
      <c r="AK1964" s="67"/>
      <c r="AL1964" s="67"/>
      <c r="AM1964" s="67"/>
      <c r="AN1964" s="67"/>
      <c r="AO1964" s="67"/>
      <c r="AP1964" s="67"/>
      <c r="AQ1964" s="67"/>
      <c r="AR1964" s="68"/>
      <c r="AS1964" s="68"/>
      <c r="AT1964" s="68"/>
    </row>
    <row r="1965" spans="20:46" ht="18.75" customHeight="1">
      <c r="T1965" s="67"/>
      <c r="U1965" s="67"/>
      <c r="V1965" s="67"/>
      <c r="W1965" s="67"/>
      <c r="X1965" s="67"/>
      <c r="Y1965" s="67"/>
      <c r="Z1965" s="67"/>
      <c r="AA1965" s="67"/>
      <c r="AB1965" s="67"/>
      <c r="AC1965" s="67"/>
      <c r="AD1965" s="68"/>
      <c r="AE1965" s="68"/>
      <c r="AF1965" s="68"/>
      <c r="AH1965" s="67"/>
      <c r="AI1965" s="67"/>
      <c r="AJ1965" s="67"/>
      <c r="AK1965" s="67"/>
      <c r="AL1965" s="67"/>
      <c r="AM1965" s="67"/>
      <c r="AN1965" s="67"/>
      <c r="AO1965" s="67"/>
      <c r="AP1965" s="67"/>
      <c r="AQ1965" s="67"/>
      <c r="AR1965" s="68"/>
      <c r="AS1965" s="68"/>
      <c r="AT1965" s="68"/>
    </row>
    <row r="1966" spans="20:46" ht="18.75" customHeight="1">
      <c r="T1966" s="67"/>
      <c r="U1966" s="67"/>
      <c r="V1966" s="67"/>
      <c r="W1966" s="67"/>
      <c r="X1966" s="67"/>
      <c r="Y1966" s="67"/>
      <c r="Z1966" s="67"/>
      <c r="AA1966" s="67"/>
      <c r="AB1966" s="67"/>
      <c r="AC1966" s="67"/>
      <c r="AD1966" s="68"/>
      <c r="AE1966" s="68"/>
      <c r="AF1966" s="68"/>
      <c r="AH1966" s="67"/>
      <c r="AI1966" s="67"/>
      <c r="AJ1966" s="67"/>
      <c r="AK1966" s="67"/>
      <c r="AL1966" s="67"/>
      <c r="AM1966" s="67"/>
      <c r="AN1966" s="67"/>
      <c r="AO1966" s="67"/>
      <c r="AP1966" s="67"/>
      <c r="AQ1966" s="67"/>
      <c r="AR1966" s="68"/>
      <c r="AS1966" s="68"/>
      <c r="AT1966" s="68"/>
    </row>
    <row r="1967" spans="20:46" ht="18.75" customHeight="1">
      <c r="T1967" s="67"/>
      <c r="U1967" s="67"/>
      <c r="V1967" s="67"/>
      <c r="W1967" s="67"/>
      <c r="X1967" s="67"/>
      <c r="Y1967" s="67"/>
      <c r="Z1967" s="67"/>
      <c r="AA1967" s="67"/>
      <c r="AB1967" s="67"/>
      <c r="AC1967" s="67"/>
      <c r="AD1967" s="68"/>
      <c r="AE1967" s="68"/>
      <c r="AF1967" s="68"/>
      <c r="AH1967" s="67"/>
      <c r="AI1967" s="67"/>
      <c r="AJ1967" s="67"/>
      <c r="AK1967" s="67"/>
      <c r="AL1967" s="67"/>
      <c r="AM1967" s="67"/>
      <c r="AN1967" s="67"/>
      <c r="AO1967" s="67"/>
      <c r="AP1967" s="67"/>
      <c r="AQ1967" s="67"/>
      <c r="AR1967" s="68"/>
      <c r="AS1967" s="68"/>
      <c r="AT1967" s="68"/>
    </row>
    <row r="1968" spans="20:46" ht="18.75" customHeight="1">
      <c r="T1968" s="67"/>
      <c r="U1968" s="67"/>
      <c r="V1968" s="67"/>
      <c r="W1968" s="67"/>
      <c r="X1968" s="67"/>
      <c r="Y1968" s="67"/>
      <c r="Z1968" s="67"/>
      <c r="AA1968" s="67"/>
      <c r="AB1968" s="67"/>
      <c r="AC1968" s="67"/>
      <c r="AD1968" s="68"/>
      <c r="AE1968" s="68"/>
      <c r="AF1968" s="68"/>
      <c r="AH1968" s="67"/>
      <c r="AI1968" s="67"/>
      <c r="AJ1968" s="67"/>
      <c r="AK1968" s="67"/>
      <c r="AL1968" s="67"/>
      <c r="AM1968" s="67"/>
      <c r="AN1968" s="67"/>
      <c r="AO1968" s="67"/>
      <c r="AP1968" s="67"/>
      <c r="AQ1968" s="67"/>
      <c r="AR1968" s="68"/>
      <c r="AS1968" s="68"/>
      <c r="AT1968" s="68"/>
    </row>
    <row r="1969" spans="20:46" ht="18.75" customHeight="1">
      <c r="T1969" s="67"/>
      <c r="U1969" s="67"/>
      <c r="V1969" s="67"/>
      <c r="W1969" s="67"/>
      <c r="X1969" s="67"/>
      <c r="Y1969" s="67"/>
      <c r="Z1969" s="67"/>
      <c r="AA1969" s="67"/>
      <c r="AB1969" s="67"/>
      <c r="AC1969" s="67"/>
      <c r="AD1969" s="68"/>
      <c r="AE1969" s="68"/>
      <c r="AF1969" s="68"/>
      <c r="AH1969" s="67"/>
      <c r="AI1969" s="67"/>
      <c r="AJ1969" s="67"/>
      <c r="AK1969" s="67"/>
      <c r="AL1969" s="67"/>
      <c r="AM1969" s="67"/>
      <c r="AN1969" s="67"/>
      <c r="AO1969" s="67"/>
      <c r="AP1969" s="67"/>
      <c r="AQ1969" s="67"/>
      <c r="AR1969" s="68"/>
      <c r="AS1969" s="68"/>
      <c r="AT1969" s="68"/>
    </row>
    <row r="1970" spans="20:46" ht="18.75" customHeight="1">
      <c r="T1970" s="67"/>
      <c r="U1970" s="67"/>
      <c r="V1970" s="67"/>
      <c r="W1970" s="67"/>
      <c r="X1970" s="67"/>
      <c r="Y1970" s="67"/>
      <c r="Z1970" s="67"/>
      <c r="AA1970" s="67"/>
      <c r="AB1970" s="67"/>
      <c r="AC1970" s="67"/>
      <c r="AD1970" s="68"/>
      <c r="AE1970" s="68"/>
      <c r="AF1970" s="68"/>
      <c r="AH1970" s="67"/>
      <c r="AI1970" s="67"/>
      <c r="AJ1970" s="67"/>
      <c r="AK1970" s="67"/>
      <c r="AL1970" s="67"/>
      <c r="AM1970" s="67"/>
      <c r="AN1970" s="67"/>
      <c r="AO1970" s="67"/>
      <c r="AP1970" s="67"/>
      <c r="AQ1970" s="67"/>
      <c r="AR1970" s="68"/>
      <c r="AS1970" s="68"/>
      <c r="AT1970" s="68"/>
    </row>
    <row r="1971" spans="20:46" ht="18.75" customHeight="1">
      <c r="T1971" s="67"/>
      <c r="U1971" s="67"/>
      <c r="V1971" s="67"/>
      <c r="W1971" s="67"/>
      <c r="X1971" s="67"/>
      <c r="Y1971" s="67"/>
      <c r="Z1971" s="67"/>
      <c r="AA1971" s="67"/>
      <c r="AB1971" s="67"/>
      <c r="AC1971" s="67"/>
      <c r="AD1971" s="68"/>
      <c r="AE1971" s="68"/>
      <c r="AF1971" s="68"/>
      <c r="AH1971" s="67"/>
      <c r="AI1971" s="67"/>
      <c r="AJ1971" s="67"/>
      <c r="AK1971" s="67"/>
      <c r="AL1971" s="67"/>
      <c r="AM1971" s="67"/>
      <c r="AN1971" s="67"/>
      <c r="AO1971" s="67"/>
      <c r="AP1971" s="67"/>
      <c r="AQ1971" s="67"/>
      <c r="AR1971" s="68"/>
      <c r="AS1971" s="68"/>
      <c r="AT1971" s="68"/>
    </row>
    <row r="1972" spans="20:46" ht="18.75" customHeight="1">
      <c r="T1972" s="67"/>
      <c r="U1972" s="67"/>
      <c r="V1972" s="67"/>
      <c r="W1972" s="67"/>
      <c r="X1972" s="67"/>
      <c r="Y1972" s="67"/>
      <c r="Z1972" s="67"/>
      <c r="AA1972" s="67"/>
      <c r="AB1972" s="67"/>
      <c r="AC1972" s="67"/>
      <c r="AD1972" s="68"/>
      <c r="AE1972" s="68"/>
      <c r="AF1972" s="68"/>
      <c r="AH1972" s="67"/>
      <c r="AI1972" s="67"/>
      <c r="AJ1972" s="67"/>
      <c r="AK1972" s="67"/>
      <c r="AL1972" s="67"/>
      <c r="AM1972" s="67"/>
      <c r="AN1972" s="67"/>
      <c r="AO1972" s="67"/>
      <c r="AP1972" s="67"/>
      <c r="AQ1972" s="67"/>
      <c r="AR1972" s="68"/>
      <c r="AS1972" s="68"/>
      <c r="AT1972" s="68"/>
    </row>
    <row r="1973" spans="20:46" ht="18.75" customHeight="1">
      <c r="T1973" s="67"/>
      <c r="U1973" s="67"/>
      <c r="V1973" s="67"/>
      <c r="W1973" s="67"/>
      <c r="X1973" s="67"/>
      <c r="Y1973" s="67"/>
      <c r="Z1973" s="67"/>
      <c r="AA1973" s="67"/>
      <c r="AB1973" s="67"/>
      <c r="AC1973" s="67"/>
      <c r="AD1973" s="68"/>
      <c r="AE1973" s="68"/>
      <c r="AF1973" s="68"/>
      <c r="AH1973" s="67"/>
      <c r="AI1973" s="67"/>
      <c r="AJ1973" s="67"/>
      <c r="AK1973" s="67"/>
      <c r="AL1973" s="67"/>
      <c r="AM1973" s="67"/>
      <c r="AN1973" s="67"/>
      <c r="AO1973" s="67"/>
      <c r="AP1973" s="67"/>
      <c r="AQ1973" s="67"/>
      <c r="AR1973" s="68"/>
      <c r="AS1973" s="68"/>
      <c r="AT1973" s="68"/>
    </row>
    <row r="1974" spans="20:46" ht="18.75" customHeight="1">
      <c r="T1974" s="67"/>
      <c r="U1974" s="67"/>
      <c r="V1974" s="67"/>
      <c r="W1974" s="67"/>
      <c r="X1974" s="67"/>
      <c r="Y1974" s="67"/>
      <c r="Z1974" s="67"/>
      <c r="AA1974" s="67"/>
      <c r="AB1974" s="67"/>
      <c r="AC1974" s="67"/>
      <c r="AD1974" s="68"/>
      <c r="AE1974" s="68"/>
      <c r="AF1974" s="68"/>
      <c r="AH1974" s="67"/>
      <c r="AI1974" s="67"/>
      <c r="AJ1974" s="67"/>
      <c r="AK1974" s="67"/>
      <c r="AL1974" s="67"/>
      <c r="AM1974" s="67"/>
      <c r="AN1974" s="67"/>
      <c r="AO1974" s="67"/>
      <c r="AP1974" s="67"/>
      <c r="AQ1974" s="67"/>
      <c r="AR1974" s="68"/>
      <c r="AS1974" s="68"/>
      <c r="AT1974" s="68"/>
    </row>
    <row r="1975" spans="20:46" ht="18.75" customHeight="1">
      <c r="T1975" s="67"/>
      <c r="U1975" s="67"/>
      <c r="V1975" s="67"/>
      <c r="W1975" s="67"/>
      <c r="X1975" s="67"/>
      <c r="Y1975" s="67"/>
      <c r="Z1975" s="67"/>
      <c r="AA1975" s="67"/>
      <c r="AB1975" s="67"/>
      <c r="AC1975" s="67"/>
      <c r="AD1975" s="68"/>
      <c r="AE1975" s="68"/>
      <c r="AF1975" s="68"/>
      <c r="AH1975" s="67"/>
      <c r="AI1975" s="67"/>
      <c r="AJ1975" s="67"/>
      <c r="AK1975" s="67"/>
      <c r="AL1975" s="67"/>
      <c r="AM1975" s="67"/>
      <c r="AN1975" s="67"/>
      <c r="AO1975" s="67"/>
      <c r="AP1975" s="67"/>
      <c r="AQ1975" s="67"/>
      <c r="AR1975" s="68"/>
      <c r="AS1975" s="68"/>
      <c r="AT1975" s="68"/>
    </row>
    <row r="1976" spans="20:46" ht="18.75" customHeight="1">
      <c r="T1976" s="67"/>
      <c r="U1976" s="67"/>
      <c r="V1976" s="67"/>
      <c r="W1976" s="67"/>
      <c r="X1976" s="67"/>
      <c r="Y1976" s="67"/>
      <c r="Z1976" s="67"/>
      <c r="AA1976" s="67"/>
      <c r="AB1976" s="67"/>
      <c r="AC1976" s="67"/>
      <c r="AD1976" s="68"/>
      <c r="AE1976" s="68"/>
      <c r="AF1976" s="68"/>
      <c r="AH1976" s="67"/>
      <c r="AI1976" s="67"/>
      <c r="AJ1976" s="67"/>
      <c r="AK1976" s="67"/>
      <c r="AL1976" s="67"/>
      <c r="AM1976" s="67"/>
      <c r="AN1976" s="67"/>
      <c r="AO1976" s="67"/>
      <c r="AP1976" s="67"/>
      <c r="AQ1976" s="67"/>
      <c r="AR1976" s="68"/>
      <c r="AS1976" s="68"/>
      <c r="AT1976" s="68"/>
    </row>
    <row r="1977" spans="20:46" ht="18.75" customHeight="1">
      <c r="T1977" s="67"/>
      <c r="U1977" s="67"/>
      <c r="V1977" s="67"/>
      <c r="W1977" s="67"/>
      <c r="X1977" s="67"/>
      <c r="Y1977" s="67"/>
      <c r="Z1977" s="67"/>
      <c r="AA1977" s="67"/>
      <c r="AB1977" s="67"/>
      <c r="AC1977" s="67"/>
      <c r="AD1977" s="68"/>
      <c r="AE1977" s="68"/>
      <c r="AF1977" s="68"/>
      <c r="AH1977" s="67"/>
      <c r="AI1977" s="67"/>
      <c r="AJ1977" s="67"/>
      <c r="AK1977" s="67"/>
      <c r="AL1977" s="67"/>
      <c r="AM1977" s="67"/>
      <c r="AN1977" s="67"/>
      <c r="AO1977" s="67"/>
      <c r="AP1977" s="67"/>
      <c r="AQ1977" s="67"/>
      <c r="AR1977" s="68"/>
      <c r="AS1977" s="68"/>
      <c r="AT1977" s="68"/>
    </row>
    <row r="1978" spans="20:46" ht="18.75" customHeight="1">
      <c r="T1978" s="67"/>
      <c r="U1978" s="67"/>
      <c r="V1978" s="67"/>
      <c r="W1978" s="67"/>
      <c r="X1978" s="67"/>
      <c r="Y1978" s="67"/>
      <c r="Z1978" s="67"/>
      <c r="AA1978" s="67"/>
      <c r="AB1978" s="67"/>
      <c r="AC1978" s="67"/>
      <c r="AD1978" s="68"/>
      <c r="AE1978" s="68"/>
      <c r="AF1978" s="68"/>
      <c r="AH1978" s="67"/>
      <c r="AI1978" s="67"/>
      <c r="AJ1978" s="67"/>
      <c r="AK1978" s="67"/>
      <c r="AL1978" s="67"/>
      <c r="AM1978" s="67"/>
      <c r="AN1978" s="67"/>
      <c r="AO1978" s="67"/>
      <c r="AP1978" s="67"/>
      <c r="AQ1978" s="67"/>
      <c r="AR1978" s="68"/>
      <c r="AS1978" s="68"/>
      <c r="AT1978" s="68"/>
    </row>
    <row r="1979" spans="20:46" ht="18.75" customHeight="1">
      <c r="T1979" s="67"/>
      <c r="U1979" s="67"/>
      <c r="V1979" s="67"/>
      <c r="W1979" s="67"/>
      <c r="X1979" s="67"/>
      <c r="Y1979" s="67"/>
      <c r="Z1979" s="67"/>
      <c r="AA1979" s="67"/>
      <c r="AB1979" s="67"/>
      <c r="AC1979" s="67"/>
      <c r="AD1979" s="68"/>
      <c r="AE1979" s="68"/>
      <c r="AF1979" s="68"/>
      <c r="AH1979" s="67"/>
      <c r="AI1979" s="67"/>
      <c r="AJ1979" s="67"/>
      <c r="AK1979" s="67"/>
      <c r="AL1979" s="67"/>
      <c r="AM1979" s="67"/>
      <c r="AN1979" s="67"/>
      <c r="AO1979" s="67"/>
      <c r="AP1979" s="67"/>
      <c r="AQ1979" s="67"/>
      <c r="AR1979" s="68"/>
      <c r="AS1979" s="68"/>
      <c r="AT1979" s="68"/>
    </row>
    <row r="1980" spans="20:46" ht="18.75" customHeight="1">
      <c r="T1980" s="67"/>
      <c r="U1980" s="67"/>
      <c r="V1980" s="67"/>
      <c r="W1980" s="67"/>
      <c r="X1980" s="67"/>
      <c r="Y1980" s="67"/>
      <c r="Z1980" s="67"/>
      <c r="AA1980" s="67"/>
      <c r="AB1980" s="67"/>
      <c r="AC1980" s="67"/>
      <c r="AD1980" s="68"/>
      <c r="AE1980" s="68"/>
      <c r="AF1980" s="68"/>
      <c r="AH1980" s="67"/>
      <c r="AI1980" s="67"/>
      <c r="AJ1980" s="67"/>
      <c r="AK1980" s="67"/>
      <c r="AL1980" s="67"/>
      <c r="AM1980" s="67"/>
      <c r="AN1980" s="67"/>
      <c r="AO1980" s="67"/>
      <c r="AP1980" s="67"/>
      <c r="AQ1980" s="67"/>
      <c r="AR1980" s="68"/>
      <c r="AS1980" s="68"/>
      <c r="AT1980" s="68"/>
    </row>
    <row r="1981" spans="20:46" ht="18.75" customHeight="1">
      <c r="T1981" s="67"/>
      <c r="U1981" s="67"/>
      <c r="V1981" s="67"/>
      <c r="W1981" s="67"/>
      <c r="X1981" s="67"/>
      <c r="Y1981" s="67"/>
      <c r="Z1981" s="67"/>
      <c r="AA1981" s="67"/>
      <c r="AB1981" s="67"/>
      <c r="AC1981" s="67"/>
      <c r="AD1981" s="68"/>
      <c r="AE1981" s="68"/>
      <c r="AF1981" s="68"/>
      <c r="AH1981" s="67"/>
      <c r="AI1981" s="67"/>
      <c r="AJ1981" s="67"/>
      <c r="AK1981" s="67"/>
      <c r="AL1981" s="67"/>
      <c r="AM1981" s="67"/>
      <c r="AN1981" s="67"/>
      <c r="AO1981" s="67"/>
      <c r="AP1981" s="67"/>
      <c r="AQ1981" s="67"/>
      <c r="AR1981" s="68"/>
      <c r="AS1981" s="68"/>
      <c r="AT1981" s="68"/>
    </row>
    <row r="1982" spans="20:46" ht="18.75" customHeight="1">
      <c r="T1982" s="67"/>
      <c r="U1982" s="67"/>
      <c r="V1982" s="67"/>
      <c r="W1982" s="67"/>
      <c r="X1982" s="67"/>
      <c r="Y1982" s="67"/>
      <c r="Z1982" s="67"/>
      <c r="AA1982" s="67"/>
      <c r="AB1982" s="67"/>
      <c r="AC1982" s="67"/>
      <c r="AD1982" s="68"/>
      <c r="AE1982" s="68"/>
      <c r="AF1982" s="68"/>
      <c r="AH1982" s="67"/>
      <c r="AI1982" s="67"/>
      <c r="AJ1982" s="67"/>
      <c r="AK1982" s="67"/>
      <c r="AL1982" s="67"/>
      <c r="AM1982" s="67"/>
      <c r="AN1982" s="67"/>
      <c r="AO1982" s="67"/>
      <c r="AP1982" s="67"/>
      <c r="AQ1982" s="67"/>
      <c r="AR1982" s="68"/>
      <c r="AS1982" s="68"/>
      <c r="AT1982" s="68"/>
    </row>
    <row r="1983" spans="20:46" ht="18.75" customHeight="1">
      <c r="T1983" s="67"/>
      <c r="U1983" s="67"/>
      <c r="V1983" s="67"/>
      <c r="W1983" s="67"/>
      <c r="X1983" s="67"/>
      <c r="Y1983" s="67"/>
      <c r="Z1983" s="67"/>
      <c r="AA1983" s="67"/>
      <c r="AB1983" s="67"/>
      <c r="AC1983" s="67"/>
      <c r="AD1983" s="68"/>
      <c r="AE1983" s="68"/>
      <c r="AF1983" s="68"/>
      <c r="AH1983" s="67"/>
      <c r="AI1983" s="67"/>
      <c r="AJ1983" s="67"/>
      <c r="AK1983" s="67"/>
      <c r="AL1983" s="67"/>
      <c r="AM1983" s="67"/>
      <c r="AN1983" s="67"/>
      <c r="AO1983" s="67"/>
      <c r="AP1983" s="67"/>
      <c r="AQ1983" s="67"/>
      <c r="AR1983" s="68"/>
      <c r="AS1983" s="68"/>
      <c r="AT1983" s="68"/>
    </row>
    <row r="1984" spans="20:46" ht="18.75" customHeight="1">
      <c r="T1984" s="67"/>
      <c r="U1984" s="67"/>
      <c r="V1984" s="67"/>
      <c r="W1984" s="67"/>
      <c r="X1984" s="67"/>
      <c r="Y1984" s="67"/>
      <c r="Z1984" s="67"/>
      <c r="AA1984" s="67"/>
      <c r="AB1984" s="67"/>
      <c r="AC1984" s="67"/>
      <c r="AD1984" s="68"/>
      <c r="AE1984" s="68"/>
      <c r="AF1984" s="68"/>
      <c r="AH1984" s="67"/>
      <c r="AI1984" s="67"/>
      <c r="AJ1984" s="67"/>
      <c r="AK1984" s="67"/>
      <c r="AL1984" s="67"/>
      <c r="AM1984" s="67"/>
      <c r="AN1984" s="67"/>
      <c r="AO1984" s="67"/>
      <c r="AP1984" s="67"/>
      <c r="AQ1984" s="67"/>
      <c r="AR1984" s="68"/>
      <c r="AS1984" s="68"/>
      <c r="AT1984" s="68"/>
    </row>
    <row r="1985" spans="20:46" ht="18.75" customHeight="1">
      <c r="T1985" s="67"/>
      <c r="U1985" s="67"/>
      <c r="V1985" s="67"/>
      <c r="W1985" s="67"/>
      <c r="X1985" s="67"/>
      <c r="Y1985" s="67"/>
      <c r="Z1985" s="67"/>
      <c r="AA1985" s="67"/>
      <c r="AB1985" s="67"/>
      <c r="AC1985" s="67"/>
      <c r="AD1985" s="68"/>
      <c r="AE1985" s="68"/>
      <c r="AF1985" s="68"/>
      <c r="AH1985" s="67"/>
      <c r="AI1985" s="67"/>
      <c r="AJ1985" s="67"/>
      <c r="AK1985" s="67"/>
      <c r="AL1985" s="67"/>
      <c r="AM1985" s="67"/>
      <c r="AN1985" s="67"/>
      <c r="AO1985" s="67"/>
      <c r="AP1985" s="67"/>
      <c r="AQ1985" s="67"/>
      <c r="AR1985" s="68"/>
      <c r="AS1985" s="68"/>
      <c r="AT1985" s="68"/>
    </row>
    <row r="1986" spans="20:46" ht="18.75" customHeight="1">
      <c r="T1986" s="67"/>
      <c r="U1986" s="67"/>
      <c r="V1986" s="67"/>
      <c r="W1986" s="67"/>
      <c r="X1986" s="67"/>
      <c r="Y1986" s="67"/>
      <c r="Z1986" s="67"/>
      <c r="AA1986" s="67"/>
      <c r="AB1986" s="67"/>
      <c r="AC1986" s="67"/>
      <c r="AD1986" s="68"/>
      <c r="AE1986" s="68"/>
      <c r="AF1986" s="68"/>
      <c r="AH1986" s="67"/>
      <c r="AI1986" s="67"/>
      <c r="AJ1986" s="67"/>
      <c r="AK1986" s="67"/>
      <c r="AL1986" s="67"/>
      <c r="AM1986" s="67"/>
      <c r="AN1986" s="67"/>
      <c r="AO1986" s="67"/>
      <c r="AP1986" s="67"/>
      <c r="AQ1986" s="67"/>
      <c r="AR1986" s="68"/>
      <c r="AS1986" s="68"/>
      <c r="AT1986" s="68"/>
    </row>
    <row r="1987" spans="20:46" ht="18.75" customHeight="1">
      <c r="T1987" s="67"/>
      <c r="U1987" s="67"/>
      <c r="V1987" s="67"/>
      <c r="W1987" s="67"/>
      <c r="X1987" s="67"/>
      <c r="Y1987" s="67"/>
      <c r="Z1987" s="67"/>
      <c r="AA1987" s="67"/>
      <c r="AB1987" s="67"/>
      <c r="AC1987" s="67"/>
      <c r="AD1987" s="68"/>
      <c r="AE1987" s="68"/>
      <c r="AF1987" s="68"/>
      <c r="AH1987" s="67"/>
      <c r="AI1987" s="67"/>
      <c r="AJ1987" s="67"/>
      <c r="AK1987" s="67"/>
      <c r="AL1987" s="67"/>
      <c r="AM1987" s="67"/>
      <c r="AN1987" s="67"/>
      <c r="AO1987" s="67"/>
      <c r="AP1987" s="67"/>
      <c r="AQ1987" s="67"/>
      <c r="AR1987" s="68"/>
      <c r="AS1987" s="68"/>
      <c r="AT1987" s="68"/>
    </row>
    <row r="1988" spans="20:46" ht="18.75" customHeight="1">
      <c r="T1988" s="67"/>
      <c r="U1988" s="67"/>
      <c r="V1988" s="67"/>
      <c r="W1988" s="67"/>
      <c r="X1988" s="67"/>
      <c r="Y1988" s="67"/>
      <c r="Z1988" s="67"/>
      <c r="AA1988" s="67"/>
      <c r="AB1988" s="67"/>
      <c r="AC1988" s="67"/>
      <c r="AD1988" s="68"/>
      <c r="AE1988" s="68"/>
      <c r="AF1988" s="68"/>
      <c r="AH1988" s="67"/>
      <c r="AI1988" s="67"/>
      <c r="AJ1988" s="67"/>
      <c r="AK1988" s="67"/>
      <c r="AL1988" s="67"/>
      <c r="AM1988" s="67"/>
      <c r="AN1988" s="67"/>
      <c r="AO1988" s="67"/>
      <c r="AP1988" s="67"/>
      <c r="AQ1988" s="67"/>
      <c r="AR1988" s="68"/>
      <c r="AS1988" s="68"/>
      <c r="AT1988" s="68"/>
    </row>
    <row r="1989" spans="20:46" ht="18.75" customHeight="1">
      <c r="T1989" s="67"/>
      <c r="U1989" s="67"/>
      <c r="V1989" s="67"/>
      <c r="W1989" s="67"/>
      <c r="X1989" s="67"/>
      <c r="Y1989" s="67"/>
      <c r="Z1989" s="67"/>
      <c r="AA1989" s="67"/>
      <c r="AB1989" s="67"/>
      <c r="AC1989" s="67"/>
      <c r="AD1989" s="68"/>
      <c r="AE1989" s="68"/>
      <c r="AF1989" s="68"/>
      <c r="AH1989" s="67"/>
      <c r="AI1989" s="67"/>
      <c r="AJ1989" s="67"/>
      <c r="AK1989" s="67"/>
      <c r="AL1989" s="67"/>
      <c r="AM1989" s="67"/>
      <c r="AN1989" s="67"/>
      <c r="AO1989" s="67"/>
      <c r="AP1989" s="67"/>
      <c r="AQ1989" s="67"/>
      <c r="AR1989" s="68"/>
      <c r="AS1989" s="68"/>
      <c r="AT1989" s="68"/>
    </row>
    <row r="1990" spans="20:46" ht="18.75" customHeight="1">
      <c r="T1990" s="67"/>
      <c r="U1990" s="67"/>
      <c r="V1990" s="67"/>
      <c r="W1990" s="67"/>
      <c r="X1990" s="67"/>
      <c r="Y1990" s="67"/>
      <c r="Z1990" s="67"/>
      <c r="AA1990" s="67"/>
      <c r="AB1990" s="67"/>
      <c r="AC1990" s="67"/>
      <c r="AD1990" s="68"/>
      <c r="AE1990" s="68"/>
      <c r="AF1990" s="68"/>
      <c r="AH1990" s="67"/>
      <c r="AI1990" s="67"/>
      <c r="AJ1990" s="67"/>
      <c r="AK1990" s="67"/>
      <c r="AL1990" s="67"/>
      <c r="AM1990" s="67"/>
      <c r="AN1990" s="67"/>
      <c r="AO1990" s="67"/>
      <c r="AP1990" s="67"/>
      <c r="AQ1990" s="67"/>
      <c r="AR1990" s="68"/>
      <c r="AS1990" s="68"/>
      <c r="AT1990" s="68"/>
    </row>
    <row r="1991" spans="20:46" ht="18.75" customHeight="1">
      <c r="T1991" s="67"/>
      <c r="U1991" s="67"/>
      <c r="V1991" s="67"/>
      <c r="W1991" s="67"/>
      <c r="X1991" s="67"/>
      <c r="Y1991" s="67"/>
      <c r="Z1991" s="67"/>
      <c r="AA1991" s="67"/>
      <c r="AB1991" s="67"/>
      <c r="AC1991" s="67"/>
      <c r="AD1991" s="68"/>
      <c r="AE1991" s="68"/>
      <c r="AF1991" s="68"/>
      <c r="AH1991" s="67"/>
      <c r="AI1991" s="67"/>
      <c r="AJ1991" s="67"/>
      <c r="AK1991" s="67"/>
      <c r="AL1991" s="67"/>
      <c r="AM1991" s="67"/>
      <c r="AN1991" s="67"/>
      <c r="AO1991" s="67"/>
      <c r="AP1991" s="67"/>
      <c r="AQ1991" s="67"/>
      <c r="AR1991" s="68"/>
      <c r="AS1991" s="68"/>
      <c r="AT1991" s="68"/>
    </row>
    <row r="1992" spans="20:46" ht="18.75" customHeight="1">
      <c r="T1992" s="67"/>
      <c r="U1992" s="67"/>
      <c r="V1992" s="67"/>
      <c r="W1992" s="67"/>
      <c r="X1992" s="67"/>
      <c r="Y1992" s="67"/>
      <c r="Z1992" s="67"/>
      <c r="AA1992" s="67"/>
      <c r="AB1992" s="67"/>
      <c r="AC1992" s="67"/>
      <c r="AD1992" s="68"/>
      <c r="AE1992" s="68"/>
      <c r="AF1992" s="68"/>
      <c r="AH1992" s="67"/>
      <c r="AI1992" s="67"/>
      <c r="AJ1992" s="67"/>
      <c r="AK1992" s="67"/>
      <c r="AL1992" s="67"/>
      <c r="AM1992" s="67"/>
      <c r="AN1992" s="67"/>
      <c r="AO1992" s="67"/>
      <c r="AP1992" s="67"/>
      <c r="AQ1992" s="67"/>
      <c r="AR1992" s="68"/>
      <c r="AS1992" s="68"/>
      <c r="AT1992" s="68"/>
    </row>
    <row r="1993" spans="20:46" ht="18.75" customHeight="1">
      <c r="T1993" s="67"/>
      <c r="U1993" s="67"/>
      <c r="V1993" s="67"/>
      <c r="W1993" s="67"/>
      <c r="X1993" s="67"/>
      <c r="Y1993" s="67"/>
      <c r="Z1993" s="67"/>
      <c r="AA1993" s="67"/>
      <c r="AB1993" s="67"/>
      <c r="AC1993" s="67"/>
      <c r="AD1993" s="68"/>
      <c r="AE1993" s="68"/>
      <c r="AF1993" s="68"/>
      <c r="AH1993" s="67"/>
      <c r="AI1993" s="67"/>
      <c r="AJ1993" s="67"/>
      <c r="AK1993" s="67"/>
      <c r="AL1993" s="67"/>
      <c r="AM1993" s="67"/>
      <c r="AN1993" s="67"/>
      <c r="AO1993" s="67"/>
      <c r="AP1993" s="67"/>
      <c r="AQ1993" s="67"/>
      <c r="AR1993" s="68"/>
      <c r="AS1993" s="68"/>
      <c r="AT1993" s="68"/>
    </row>
    <row r="1994" spans="20:46" ht="18.75" customHeight="1">
      <c r="T1994" s="67"/>
      <c r="U1994" s="67"/>
      <c r="V1994" s="67"/>
      <c r="W1994" s="67"/>
      <c r="X1994" s="67"/>
      <c r="Y1994" s="67"/>
      <c r="Z1994" s="67"/>
      <c r="AA1994" s="67"/>
      <c r="AB1994" s="67"/>
      <c r="AC1994" s="67"/>
      <c r="AD1994" s="68"/>
      <c r="AE1994" s="68"/>
      <c r="AF1994" s="68"/>
      <c r="AH1994" s="67"/>
      <c r="AI1994" s="67"/>
      <c r="AJ1994" s="67"/>
      <c r="AK1994" s="67"/>
      <c r="AL1994" s="67"/>
      <c r="AM1994" s="67"/>
      <c r="AN1994" s="67"/>
      <c r="AO1994" s="67"/>
      <c r="AP1994" s="67"/>
      <c r="AQ1994" s="67"/>
      <c r="AR1994" s="68"/>
      <c r="AS1994" s="68"/>
      <c r="AT1994" s="68"/>
    </row>
    <row r="1995" spans="20:46" ht="18.75" customHeight="1">
      <c r="T1995" s="67"/>
      <c r="U1995" s="67"/>
      <c r="V1995" s="67"/>
      <c r="W1995" s="67"/>
      <c r="X1995" s="67"/>
      <c r="Y1995" s="67"/>
      <c r="Z1995" s="67"/>
      <c r="AA1995" s="67"/>
      <c r="AB1995" s="67"/>
      <c r="AC1995" s="67"/>
      <c r="AD1995" s="68"/>
      <c r="AE1995" s="68"/>
      <c r="AF1995" s="68"/>
      <c r="AH1995" s="67"/>
      <c r="AI1995" s="67"/>
      <c r="AJ1995" s="67"/>
      <c r="AK1995" s="67"/>
      <c r="AL1995" s="67"/>
      <c r="AM1995" s="67"/>
      <c r="AN1995" s="67"/>
      <c r="AO1995" s="67"/>
      <c r="AP1995" s="67"/>
      <c r="AQ1995" s="67"/>
      <c r="AR1995" s="68"/>
      <c r="AS1995" s="68"/>
      <c r="AT1995" s="68"/>
    </row>
    <row r="1996" spans="20:46" ht="18.75" customHeight="1">
      <c r="T1996" s="67"/>
      <c r="U1996" s="67"/>
      <c r="V1996" s="67"/>
      <c r="W1996" s="67"/>
      <c r="X1996" s="67"/>
      <c r="Y1996" s="67"/>
      <c r="Z1996" s="67"/>
      <c r="AA1996" s="67"/>
      <c r="AB1996" s="67"/>
      <c r="AC1996" s="67"/>
      <c r="AD1996" s="68"/>
      <c r="AE1996" s="68"/>
      <c r="AF1996" s="68"/>
      <c r="AH1996" s="67"/>
      <c r="AI1996" s="67"/>
      <c r="AJ1996" s="67"/>
      <c r="AK1996" s="67"/>
      <c r="AL1996" s="67"/>
      <c r="AM1996" s="67"/>
      <c r="AN1996" s="67"/>
      <c r="AO1996" s="67"/>
      <c r="AP1996" s="67"/>
      <c r="AQ1996" s="67"/>
      <c r="AR1996" s="68"/>
      <c r="AS1996" s="68"/>
      <c r="AT1996" s="68"/>
    </row>
    <row r="1997" spans="20:46" ht="18.75" customHeight="1">
      <c r="T1997" s="67"/>
      <c r="U1997" s="67"/>
      <c r="V1997" s="67"/>
      <c r="W1997" s="67"/>
      <c r="X1997" s="67"/>
      <c r="Y1997" s="67"/>
      <c r="Z1997" s="67"/>
      <c r="AA1997" s="67"/>
      <c r="AB1997" s="67"/>
      <c r="AC1997" s="67"/>
      <c r="AD1997" s="68"/>
      <c r="AE1997" s="68"/>
      <c r="AF1997" s="68"/>
      <c r="AH1997" s="67"/>
      <c r="AI1997" s="67"/>
      <c r="AJ1997" s="67"/>
      <c r="AK1997" s="67"/>
      <c r="AL1997" s="67"/>
      <c r="AM1997" s="67"/>
      <c r="AN1997" s="67"/>
      <c r="AO1997" s="67"/>
      <c r="AP1997" s="67"/>
      <c r="AQ1997" s="67"/>
      <c r="AR1997" s="68"/>
      <c r="AS1997" s="68"/>
      <c r="AT1997" s="68"/>
    </row>
    <row r="1998" spans="20:46" ht="18.75" customHeight="1">
      <c r="T1998" s="67"/>
      <c r="U1998" s="67"/>
      <c r="V1998" s="67"/>
      <c r="W1998" s="67"/>
      <c r="X1998" s="67"/>
      <c r="Y1998" s="67"/>
      <c r="Z1998" s="67"/>
      <c r="AA1998" s="67"/>
      <c r="AB1998" s="67"/>
      <c r="AC1998" s="67"/>
      <c r="AD1998" s="68"/>
      <c r="AE1998" s="68"/>
      <c r="AF1998" s="68"/>
      <c r="AH1998" s="67"/>
      <c r="AI1998" s="67"/>
      <c r="AJ1998" s="67"/>
      <c r="AK1998" s="67"/>
      <c r="AL1998" s="67"/>
      <c r="AM1998" s="67"/>
      <c r="AN1998" s="67"/>
      <c r="AO1998" s="67"/>
      <c r="AP1998" s="67"/>
      <c r="AQ1998" s="67"/>
      <c r="AR1998" s="68"/>
      <c r="AS1998" s="68"/>
      <c r="AT1998" s="68"/>
    </row>
    <row r="1999" spans="20:46" ht="18.75" customHeight="1">
      <c r="T1999" s="67"/>
      <c r="U1999" s="67"/>
      <c r="V1999" s="67"/>
      <c r="W1999" s="67"/>
      <c r="X1999" s="67"/>
      <c r="Y1999" s="67"/>
      <c r="Z1999" s="67"/>
      <c r="AA1999" s="67"/>
      <c r="AB1999" s="67"/>
      <c r="AC1999" s="67"/>
      <c r="AD1999" s="68"/>
      <c r="AE1999" s="68"/>
      <c r="AF1999" s="68"/>
      <c r="AH1999" s="67"/>
      <c r="AI1999" s="67"/>
      <c r="AJ1999" s="67"/>
      <c r="AK1999" s="67"/>
      <c r="AL1999" s="67"/>
      <c r="AM1999" s="67"/>
      <c r="AN1999" s="67"/>
      <c r="AO1999" s="67"/>
      <c r="AP1999" s="67"/>
      <c r="AQ1999" s="67"/>
      <c r="AR1999" s="68"/>
      <c r="AS1999" s="68"/>
      <c r="AT1999" s="68"/>
    </row>
    <row r="2000" spans="20:46" ht="18.75" customHeight="1">
      <c r="T2000" s="67"/>
      <c r="U2000" s="67"/>
      <c r="V2000" s="67"/>
      <c r="W2000" s="67"/>
      <c r="X2000" s="67"/>
      <c r="Y2000" s="67"/>
      <c r="Z2000" s="67"/>
      <c r="AA2000" s="67"/>
      <c r="AB2000" s="67"/>
      <c r="AC2000" s="67"/>
      <c r="AD2000" s="68"/>
      <c r="AE2000" s="68"/>
      <c r="AF2000" s="68"/>
      <c r="AH2000" s="67"/>
      <c r="AI2000" s="67"/>
      <c r="AJ2000" s="67"/>
      <c r="AK2000" s="67"/>
      <c r="AL2000" s="67"/>
      <c r="AM2000" s="67"/>
      <c r="AN2000" s="67"/>
      <c r="AO2000" s="67"/>
      <c r="AP2000" s="67"/>
      <c r="AQ2000" s="67"/>
      <c r="AR2000" s="68"/>
      <c r="AS2000" s="68"/>
      <c r="AT2000" s="68"/>
    </row>
    <row r="2001" spans="20:46" ht="18.75" customHeight="1">
      <c r="T2001" s="67"/>
      <c r="U2001" s="67"/>
      <c r="V2001" s="67"/>
      <c r="W2001" s="67"/>
      <c r="X2001" s="67"/>
      <c r="Y2001" s="67"/>
      <c r="Z2001" s="67"/>
      <c r="AA2001" s="67"/>
      <c r="AB2001" s="67"/>
      <c r="AC2001" s="67"/>
      <c r="AD2001" s="68"/>
      <c r="AE2001" s="68"/>
      <c r="AF2001" s="68"/>
      <c r="AH2001" s="67"/>
      <c r="AI2001" s="67"/>
      <c r="AJ2001" s="67"/>
      <c r="AK2001" s="67"/>
      <c r="AL2001" s="67"/>
      <c r="AM2001" s="67"/>
      <c r="AN2001" s="67"/>
      <c r="AO2001" s="67"/>
      <c r="AP2001" s="67"/>
      <c r="AQ2001" s="67"/>
      <c r="AR2001" s="68"/>
      <c r="AS2001" s="68"/>
      <c r="AT2001" s="68"/>
    </row>
    <row r="2002" spans="20:46" ht="18.75" customHeight="1">
      <c r="T2002" s="67"/>
      <c r="U2002" s="67"/>
      <c r="V2002" s="67"/>
      <c r="W2002" s="67"/>
      <c r="X2002" s="67"/>
      <c r="Y2002" s="67"/>
      <c r="Z2002" s="67"/>
      <c r="AA2002" s="67"/>
      <c r="AB2002" s="67"/>
      <c r="AC2002" s="67"/>
      <c r="AD2002" s="68"/>
      <c r="AE2002" s="68"/>
      <c r="AF2002" s="68"/>
      <c r="AH2002" s="67"/>
      <c r="AI2002" s="67"/>
      <c r="AJ2002" s="67"/>
      <c r="AK2002" s="67"/>
      <c r="AL2002" s="67"/>
      <c r="AM2002" s="67"/>
      <c r="AN2002" s="67"/>
      <c r="AO2002" s="67"/>
      <c r="AP2002" s="67"/>
      <c r="AQ2002" s="67"/>
      <c r="AR2002" s="68"/>
      <c r="AS2002" s="68"/>
      <c r="AT2002" s="68"/>
    </row>
    <row r="2003" spans="20:46" ht="18.75" customHeight="1">
      <c r="T2003" s="67"/>
      <c r="U2003" s="67"/>
      <c r="V2003" s="67"/>
      <c r="W2003" s="67"/>
      <c r="X2003" s="67"/>
      <c r="Y2003" s="67"/>
      <c r="Z2003" s="67"/>
      <c r="AA2003" s="67"/>
      <c r="AB2003" s="67"/>
      <c r="AC2003" s="67"/>
      <c r="AD2003" s="68"/>
      <c r="AE2003" s="68"/>
      <c r="AF2003" s="68"/>
      <c r="AH2003" s="67"/>
      <c r="AI2003" s="67"/>
      <c r="AJ2003" s="67"/>
      <c r="AK2003" s="67"/>
      <c r="AL2003" s="67"/>
      <c r="AM2003" s="67"/>
      <c r="AN2003" s="67"/>
      <c r="AO2003" s="67"/>
      <c r="AP2003" s="67"/>
      <c r="AQ2003" s="67"/>
      <c r="AR2003" s="68"/>
      <c r="AS2003" s="68"/>
      <c r="AT2003" s="68"/>
    </row>
    <row r="2004" spans="20:46" ht="18.75" customHeight="1">
      <c r="T2004" s="67"/>
      <c r="U2004" s="67"/>
      <c r="V2004" s="67"/>
      <c r="W2004" s="67"/>
      <c r="X2004" s="67"/>
      <c r="Y2004" s="67"/>
      <c r="Z2004" s="67"/>
      <c r="AA2004" s="67"/>
      <c r="AB2004" s="67"/>
      <c r="AC2004" s="67"/>
      <c r="AD2004" s="68"/>
      <c r="AE2004" s="68"/>
      <c r="AF2004" s="68"/>
      <c r="AH2004" s="67"/>
      <c r="AI2004" s="67"/>
      <c r="AJ2004" s="67"/>
      <c r="AK2004" s="67"/>
      <c r="AL2004" s="67"/>
      <c r="AM2004" s="67"/>
      <c r="AN2004" s="67"/>
      <c r="AO2004" s="67"/>
      <c r="AP2004" s="67"/>
      <c r="AQ2004" s="67"/>
      <c r="AR2004" s="68"/>
      <c r="AS2004" s="68"/>
      <c r="AT2004" s="68"/>
    </row>
    <row r="2005" spans="20:46" ht="18.75" customHeight="1">
      <c r="T2005" s="67"/>
      <c r="U2005" s="67"/>
      <c r="V2005" s="67"/>
      <c r="W2005" s="67"/>
      <c r="X2005" s="67"/>
      <c r="Y2005" s="67"/>
      <c r="Z2005" s="67"/>
      <c r="AA2005" s="67"/>
      <c r="AB2005" s="67"/>
      <c r="AC2005" s="67"/>
      <c r="AD2005" s="68"/>
      <c r="AE2005" s="68"/>
      <c r="AF2005" s="68"/>
      <c r="AH2005" s="67"/>
      <c r="AI2005" s="67"/>
      <c r="AJ2005" s="67"/>
      <c r="AK2005" s="67"/>
      <c r="AL2005" s="67"/>
      <c r="AM2005" s="67"/>
      <c r="AN2005" s="67"/>
      <c r="AO2005" s="67"/>
      <c r="AP2005" s="67"/>
      <c r="AQ2005" s="67"/>
      <c r="AR2005" s="68"/>
      <c r="AS2005" s="68"/>
      <c r="AT2005" s="68"/>
    </row>
    <row r="2006" spans="20:46" ht="18.75" customHeight="1">
      <c r="T2006" s="67"/>
      <c r="U2006" s="67"/>
      <c r="V2006" s="67"/>
      <c r="W2006" s="67"/>
      <c r="X2006" s="67"/>
      <c r="Y2006" s="67"/>
      <c r="Z2006" s="67"/>
      <c r="AA2006" s="67"/>
      <c r="AB2006" s="67"/>
      <c r="AC2006" s="67"/>
      <c r="AD2006" s="68"/>
      <c r="AE2006" s="68"/>
      <c r="AF2006" s="68"/>
      <c r="AH2006" s="67"/>
      <c r="AI2006" s="67"/>
      <c r="AJ2006" s="67"/>
      <c r="AK2006" s="67"/>
      <c r="AL2006" s="67"/>
      <c r="AM2006" s="67"/>
      <c r="AN2006" s="67"/>
      <c r="AO2006" s="67"/>
      <c r="AP2006" s="67"/>
      <c r="AQ2006" s="67"/>
      <c r="AR2006" s="68"/>
      <c r="AS2006" s="68"/>
      <c r="AT2006" s="68"/>
    </row>
    <row r="2007" spans="20:46" ht="18.75" customHeight="1">
      <c r="T2007" s="67"/>
      <c r="U2007" s="67"/>
      <c r="V2007" s="67"/>
      <c r="W2007" s="67"/>
      <c r="X2007" s="67"/>
      <c r="Y2007" s="67"/>
      <c r="Z2007" s="67"/>
      <c r="AA2007" s="67"/>
      <c r="AB2007" s="67"/>
      <c r="AC2007" s="67"/>
      <c r="AD2007" s="68"/>
      <c r="AE2007" s="68"/>
      <c r="AF2007" s="68"/>
      <c r="AH2007" s="67"/>
      <c r="AI2007" s="67"/>
      <c r="AJ2007" s="67"/>
      <c r="AK2007" s="67"/>
      <c r="AL2007" s="67"/>
      <c r="AM2007" s="67"/>
      <c r="AN2007" s="67"/>
      <c r="AO2007" s="67"/>
      <c r="AP2007" s="67"/>
      <c r="AQ2007" s="67"/>
      <c r="AR2007" s="68"/>
      <c r="AS2007" s="68"/>
      <c r="AT2007" s="68"/>
    </row>
    <row r="2008" spans="20:46" ht="18.75" customHeight="1">
      <c r="T2008" s="67"/>
      <c r="U2008" s="67"/>
      <c r="V2008" s="67"/>
      <c r="W2008" s="67"/>
      <c r="X2008" s="67"/>
      <c r="Y2008" s="67"/>
      <c r="Z2008" s="67"/>
      <c r="AA2008" s="67"/>
      <c r="AB2008" s="67"/>
      <c r="AC2008" s="67"/>
      <c r="AD2008" s="68"/>
      <c r="AE2008" s="68"/>
      <c r="AF2008" s="68"/>
      <c r="AH2008" s="67"/>
      <c r="AI2008" s="67"/>
      <c r="AJ2008" s="67"/>
      <c r="AK2008" s="67"/>
      <c r="AL2008" s="67"/>
      <c r="AM2008" s="67"/>
      <c r="AN2008" s="67"/>
      <c r="AO2008" s="67"/>
      <c r="AP2008" s="67"/>
      <c r="AQ2008" s="67"/>
      <c r="AR2008" s="68"/>
      <c r="AS2008" s="68"/>
      <c r="AT2008" s="68"/>
    </row>
    <row r="2009" spans="20:46" ht="18.75" customHeight="1">
      <c r="T2009" s="67"/>
      <c r="U2009" s="67"/>
      <c r="V2009" s="67"/>
      <c r="W2009" s="67"/>
      <c r="X2009" s="67"/>
      <c r="Y2009" s="67"/>
      <c r="Z2009" s="67"/>
      <c r="AA2009" s="67"/>
      <c r="AB2009" s="67"/>
      <c r="AC2009" s="67"/>
      <c r="AD2009" s="68"/>
      <c r="AE2009" s="68"/>
      <c r="AF2009" s="68"/>
      <c r="AH2009" s="67"/>
      <c r="AI2009" s="67"/>
      <c r="AJ2009" s="67"/>
      <c r="AK2009" s="67"/>
      <c r="AL2009" s="67"/>
      <c r="AM2009" s="67"/>
      <c r="AN2009" s="67"/>
      <c r="AO2009" s="67"/>
      <c r="AP2009" s="67"/>
      <c r="AQ2009" s="67"/>
      <c r="AR2009" s="68"/>
      <c r="AS2009" s="68"/>
      <c r="AT2009" s="68"/>
    </row>
    <row r="2010" spans="20:46" ht="18.75" customHeight="1">
      <c r="T2010" s="67"/>
      <c r="U2010" s="67"/>
      <c r="V2010" s="67"/>
      <c r="W2010" s="67"/>
      <c r="X2010" s="67"/>
      <c r="Y2010" s="67"/>
      <c r="Z2010" s="67"/>
      <c r="AA2010" s="67"/>
      <c r="AB2010" s="67"/>
      <c r="AC2010" s="67"/>
      <c r="AD2010" s="68"/>
      <c r="AE2010" s="68"/>
      <c r="AF2010" s="68"/>
      <c r="AH2010" s="67"/>
      <c r="AI2010" s="67"/>
      <c r="AJ2010" s="67"/>
      <c r="AK2010" s="67"/>
      <c r="AL2010" s="67"/>
      <c r="AM2010" s="67"/>
      <c r="AN2010" s="67"/>
      <c r="AO2010" s="67"/>
      <c r="AP2010" s="67"/>
      <c r="AQ2010" s="67"/>
      <c r="AR2010" s="68"/>
      <c r="AS2010" s="68"/>
      <c r="AT2010" s="68"/>
    </row>
    <row r="2011" spans="20:46" ht="18.75" customHeight="1">
      <c r="T2011" s="67"/>
      <c r="U2011" s="67"/>
      <c r="V2011" s="67"/>
      <c r="W2011" s="67"/>
      <c r="X2011" s="67"/>
      <c r="Y2011" s="67"/>
      <c r="Z2011" s="67"/>
      <c r="AA2011" s="67"/>
      <c r="AB2011" s="67"/>
      <c r="AC2011" s="67"/>
      <c r="AD2011" s="68"/>
      <c r="AE2011" s="68"/>
      <c r="AF2011" s="68"/>
      <c r="AH2011" s="67"/>
      <c r="AI2011" s="67"/>
      <c r="AJ2011" s="67"/>
      <c r="AK2011" s="67"/>
      <c r="AL2011" s="67"/>
      <c r="AM2011" s="67"/>
      <c r="AN2011" s="67"/>
      <c r="AO2011" s="67"/>
      <c r="AP2011" s="67"/>
      <c r="AQ2011" s="67"/>
      <c r="AR2011" s="68"/>
      <c r="AS2011" s="68"/>
      <c r="AT2011" s="68"/>
    </row>
    <row r="2012" spans="20:46" ht="18.75" customHeight="1">
      <c r="T2012" s="67"/>
      <c r="U2012" s="67"/>
      <c r="V2012" s="67"/>
      <c r="W2012" s="67"/>
      <c r="X2012" s="67"/>
      <c r="Y2012" s="67"/>
      <c r="Z2012" s="67"/>
      <c r="AA2012" s="67"/>
      <c r="AB2012" s="67"/>
      <c r="AC2012" s="67"/>
      <c r="AD2012" s="68"/>
      <c r="AE2012" s="68"/>
      <c r="AF2012" s="68"/>
      <c r="AH2012" s="67"/>
      <c r="AI2012" s="67"/>
      <c r="AJ2012" s="67"/>
      <c r="AK2012" s="67"/>
      <c r="AL2012" s="67"/>
      <c r="AM2012" s="67"/>
      <c r="AN2012" s="67"/>
      <c r="AO2012" s="67"/>
      <c r="AP2012" s="67"/>
      <c r="AQ2012" s="67"/>
      <c r="AR2012" s="68"/>
      <c r="AS2012" s="68"/>
      <c r="AT2012" s="68"/>
    </row>
    <row r="2013" spans="20:46" ht="18.75" customHeight="1">
      <c r="T2013" s="67"/>
      <c r="U2013" s="67"/>
      <c r="V2013" s="67"/>
      <c r="W2013" s="67"/>
      <c r="X2013" s="67"/>
      <c r="Y2013" s="67"/>
      <c r="Z2013" s="67"/>
      <c r="AA2013" s="67"/>
      <c r="AB2013" s="67"/>
      <c r="AC2013" s="67"/>
      <c r="AD2013" s="68"/>
      <c r="AE2013" s="68"/>
      <c r="AF2013" s="68"/>
      <c r="AH2013" s="67"/>
      <c r="AI2013" s="67"/>
      <c r="AJ2013" s="67"/>
      <c r="AK2013" s="67"/>
      <c r="AL2013" s="67"/>
      <c r="AM2013" s="67"/>
      <c r="AN2013" s="67"/>
      <c r="AO2013" s="67"/>
      <c r="AP2013" s="67"/>
      <c r="AQ2013" s="67"/>
      <c r="AR2013" s="68"/>
      <c r="AS2013" s="68"/>
      <c r="AT2013" s="68"/>
    </row>
    <row r="2014" spans="20:46" ht="18.75" customHeight="1">
      <c r="T2014" s="67"/>
      <c r="U2014" s="67"/>
      <c r="V2014" s="67"/>
      <c r="W2014" s="67"/>
      <c r="X2014" s="67"/>
      <c r="Y2014" s="67"/>
      <c r="Z2014" s="67"/>
      <c r="AA2014" s="67"/>
      <c r="AB2014" s="67"/>
      <c r="AC2014" s="67"/>
      <c r="AD2014" s="68"/>
      <c r="AE2014" s="68"/>
      <c r="AF2014" s="68"/>
      <c r="AH2014" s="67"/>
      <c r="AI2014" s="67"/>
      <c r="AJ2014" s="67"/>
      <c r="AK2014" s="67"/>
      <c r="AL2014" s="67"/>
      <c r="AM2014" s="67"/>
      <c r="AN2014" s="67"/>
      <c r="AO2014" s="67"/>
      <c r="AP2014" s="67"/>
      <c r="AQ2014" s="67"/>
      <c r="AR2014" s="68"/>
      <c r="AS2014" s="68"/>
      <c r="AT2014" s="68"/>
    </row>
    <row r="2015" spans="20:46" ht="18.75" customHeight="1">
      <c r="T2015" s="67"/>
      <c r="U2015" s="67"/>
      <c r="V2015" s="67"/>
      <c r="W2015" s="67"/>
      <c r="X2015" s="67"/>
      <c r="Y2015" s="67"/>
      <c r="Z2015" s="67"/>
      <c r="AA2015" s="67"/>
      <c r="AB2015" s="67"/>
      <c r="AC2015" s="67"/>
      <c r="AD2015" s="68"/>
      <c r="AE2015" s="68"/>
      <c r="AF2015" s="68"/>
      <c r="AH2015" s="67"/>
      <c r="AI2015" s="67"/>
      <c r="AJ2015" s="67"/>
      <c r="AK2015" s="67"/>
      <c r="AL2015" s="67"/>
      <c r="AM2015" s="67"/>
      <c r="AN2015" s="67"/>
      <c r="AO2015" s="67"/>
      <c r="AP2015" s="67"/>
      <c r="AQ2015" s="67"/>
      <c r="AR2015" s="68"/>
      <c r="AS2015" s="68"/>
      <c r="AT2015" s="68"/>
    </row>
    <row r="2016" spans="20:46" ht="18.75" customHeight="1">
      <c r="T2016" s="67"/>
      <c r="U2016" s="67"/>
      <c r="V2016" s="67"/>
      <c r="W2016" s="67"/>
      <c r="X2016" s="67"/>
      <c r="Y2016" s="67"/>
      <c r="Z2016" s="67"/>
      <c r="AA2016" s="67"/>
      <c r="AB2016" s="67"/>
      <c r="AC2016" s="67"/>
      <c r="AD2016" s="68"/>
      <c r="AE2016" s="68"/>
      <c r="AF2016" s="68"/>
      <c r="AH2016" s="67"/>
      <c r="AI2016" s="67"/>
      <c r="AJ2016" s="67"/>
      <c r="AK2016" s="67"/>
      <c r="AL2016" s="67"/>
      <c r="AM2016" s="67"/>
      <c r="AN2016" s="67"/>
      <c r="AO2016" s="67"/>
      <c r="AP2016" s="67"/>
      <c r="AQ2016" s="67"/>
      <c r="AR2016" s="68"/>
      <c r="AS2016" s="68"/>
      <c r="AT2016" s="68"/>
    </row>
    <row r="2017" spans="20:46" ht="18.75" customHeight="1">
      <c r="T2017" s="67"/>
      <c r="U2017" s="67"/>
      <c r="V2017" s="67"/>
      <c r="W2017" s="67"/>
      <c r="X2017" s="67"/>
      <c r="Y2017" s="67"/>
      <c r="Z2017" s="67"/>
      <c r="AA2017" s="67"/>
      <c r="AB2017" s="67"/>
      <c r="AC2017" s="67"/>
      <c r="AD2017" s="68"/>
      <c r="AE2017" s="68"/>
      <c r="AF2017" s="68"/>
      <c r="AH2017" s="67"/>
      <c r="AI2017" s="67"/>
      <c r="AJ2017" s="67"/>
      <c r="AK2017" s="67"/>
      <c r="AL2017" s="67"/>
      <c r="AM2017" s="67"/>
      <c r="AN2017" s="67"/>
      <c r="AO2017" s="67"/>
      <c r="AP2017" s="67"/>
      <c r="AQ2017" s="67"/>
      <c r="AR2017" s="68"/>
      <c r="AS2017" s="68"/>
      <c r="AT2017" s="68"/>
    </row>
    <row r="2018" spans="20:46" ht="18.75" customHeight="1">
      <c r="T2018" s="67"/>
      <c r="U2018" s="67"/>
      <c r="V2018" s="67"/>
      <c r="W2018" s="67"/>
      <c r="X2018" s="67"/>
      <c r="Y2018" s="67"/>
      <c r="Z2018" s="67"/>
      <c r="AA2018" s="67"/>
      <c r="AB2018" s="67"/>
      <c r="AC2018" s="67"/>
      <c r="AD2018" s="68"/>
      <c r="AE2018" s="68"/>
      <c r="AF2018" s="68"/>
      <c r="AH2018" s="67"/>
      <c r="AI2018" s="67"/>
      <c r="AJ2018" s="67"/>
      <c r="AK2018" s="67"/>
      <c r="AL2018" s="67"/>
      <c r="AM2018" s="67"/>
      <c r="AN2018" s="67"/>
      <c r="AO2018" s="67"/>
      <c r="AP2018" s="67"/>
      <c r="AQ2018" s="67"/>
      <c r="AR2018" s="68"/>
      <c r="AS2018" s="68"/>
      <c r="AT2018" s="68"/>
    </row>
    <row r="2019" spans="20:46" ht="18.75" customHeight="1">
      <c r="T2019" s="67"/>
      <c r="U2019" s="67"/>
      <c r="V2019" s="67"/>
      <c r="W2019" s="67"/>
      <c r="X2019" s="67"/>
      <c r="Y2019" s="67"/>
      <c r="Z2019" s="67"/>
      <c r="AA2019" s="67"/>
      <c r="AB2019" s="67"/>
      <c r="AC2019" s="67"/>
      <c r="AD2019" s="68"/>
      <c r="AE2019" s="68"/>
      <c r="AF2019" s="68"/>
      <c r="AH2019" s="67"/>
      <c r="AI2019" s="67"/>
      <c r="AJ2019" s="67"/>
      <c r="AK2019" s="67"/>
      <c r="AL2019" s="67"/>
      <c r="AM2019" s="67"/>
      <c r="AN2019" s="67"/>
      <c r="AO2019" s="67"/>
      <c r="AP2019" s="67"/>
      <c r="AQ2019" s="67"/>
      <c r="AR2019" s="68"/>
      <c r="AS2019" s="68"/>
      <c r="AT2019" s="68"/>
    </row>
    <row r="2020" spans="20:46" ht="18.75" customHeight="1">
      <c r="T2020" s="67"/>
      <c r="U2020" s="67"/>
      <c r="V2020" s="67"/>
      <c r="W2020" s="67"/>
      <c r="X2020" s="67"/>
      <c r="Y2020" s="67"/>
      <c r="Z2020" s="67"/>
      <c r="AA2020" s="67"/>
      <c r="AB2020" s="67"/>
      <c r="AC2020" s="67"/>
      <c r="AD2020" s="68"/>
      <c r="AE2020" s="68"/>
      <c r="AF2020" s="68"/>
      <c r="AH2020" s="67"/>
      <c r="AI2020" s="67"/>
      <c r="AJ2020" s="67"/>
      <c r="AK2020" s="67"/>
      <c r="AL2020" s="67"/>
      <c r="AM2020" s="67"/>
      <c r="AN2020" s="67"/>
      <c r="AO2020" s="67"/>
      <c r="AP2020" s="67"/>
      <c r="AQ2020" s="67"/>
      <c r="AR2020" s="68"/>
      <c r="AS2020" s="68"/>
      <c r="AT2020" s="68"/>
    </row>
    <row r="2021" spans="20:46" ht="18.75" customHeight="1">
      <c r="T2021" s="67"/>
      <c r="U2021" s="67"/>
      <c r="V2021" s="67"/>
      <c r="W2021" s="67"/>
      <c r="X2021" s="67"/>
      <c r="Y2021" s="67"/>
      <c r="Z2021" s="67"/>
      <c r="AA2021" s="67"/>
      <c r="AB2021" s="67"/>
      <c r="AC2021" s="67"/>
      <c r="AD2021" s="68"/>
      <c r="AE2021" s="68"/>
      <c r="AF2021" s="68"/>
      <c r="AH2021" s="67"/>
      <c r="AI2021" s="67"/>
      <c r="AJ2021" s="67"/>
      <c r="AK2021" s="67"/>
      <c r="AL2021" s="67"/>
      <c r="AM2021" s="67"/>
      <c r="AN2021" s="67"/>
      <c r="AO2021" s="67"/>
      <c r="AP2021" s="67"/>
      <c r="AQ2021" s="67"/>
      <c r="AR2021" s="68"/>
      <c r="AS2021" s="68"/>
      <c r="AT2021" s="68"/>
    </row>
    <row r="2022" spans="20:46" ht="18.75" customHeight="1">
      <c r="T2022" s="67"/>
      <c r="U2022" s="67"/>
      <c r="V2022" s="67"/>
      <c r="W2022" s="67"/>
      <c r="X2022" s="67"/>
      <c r="Y2022" s="67"/>
      <c r="Z2022" s="67"/>
      <c r="AA2022" s="67"/>
      <c r="AB2022" s="67"/>
      <c r="AC2022" s="67"/>
      <c r="AD2022" s="68"/>
      <c r="AE2022" s="68"/>
      <c r="AF2022" s="68"/>
      <c r="AH2022" s="67"/>
      <c r="AI2022" s="67"/>
      <c r="AJ2022" s="67"/>
      <c r="AK2022" s="67"/>
      <c r="AL2022" s="67"/>
      <c r="AM2022" s="67"/>
      <c r="AN2022" s="67"/>
      <c r="AO2022" s="67"/>
      <c r="AP2022" s="67"/>
      <c r="AQ2022" s="67"/>
      <c r="AR2022" s="68"/>
      <c r="AS2022" s="68"/>
      <c r="AT2022" s="68"/>
    </row>
    <row r="2023" spans="20:46" ht="18.75" customHeight="1">
      <c r="T2023" s="67"/>
      <c r="U2023" s="67"/>
      <c r="V2023" s="67"/>
      <c r="W2023" s="67"/>
      <c r="X2023" s="67"/>
      <c r="Y2023" s="67"/>
      <c r="Z2023" s="67"/>
      <c r="AA2023" s="67"/>
      <c r="AB2023" s="67"/>
      <c r="AC2023" s="67"/>
      <c r="AD2023" s="68"/>
      <c r="AE2023" s="68"/>
      <c r="AF2023" s="68"/>
      <c r="AH2023" s="67"/>
      <c r="AI2023" s="67"/>
      <c r="AJ2023" s="67"/>
      <c r="AK2023" s="67"/>
      <c r="AL2023" s="67"/>
      <c r="AM2023" s="67"/>
      <c r="AN2023" s="67"/>
      <c r="AO2023" s="67"/>
      <c r="AP2023" s="67"/>
      <c r="AQ2023" s="67"/>
      <c r="AR2023" s="68"/>
      <c r="AS2023" s="68"/>
      <c r="AT2023" s="68"/>
    </row>
    <row r="2024" spans="20:46" ht="18.75" customHeight="1">
      <c r="T2024" s="67"/>
      <c r="U2024" s="67"/>
      <c r="V2024" s="67"/>
      <c r="W2024" s="67"/>
      <c r="X2024" s="67"/>
      <c r="Y2024" s="67"/>
      <c r="Z2024" s="67"/>
      <c r="AA2024" s="67"/>
      <c r="AB2024" s="67"/>
      <c r="AC2024" s="67"/>
      <c r="AD2024" s="68"/>
      <c r="AE2024" s="68"/>
      <c r="AF2024" s="68"/>
      <c r="AH2024" s="67"/>
      <c r="AI2024" s="67"/>
      <c r="AJ2024" s="67"/>
      <c r="AK2024" s="67"/>
      <c r="AL2024" s="67"/>
      <c r="AM2024" s="67"/>
      <c r="AN2024" s="67"/>
      <c r="AO2024" s="67"/>
      <c r="AP2024" s="67"/>
      <c r="AQ2024" s="67"/>
      <c r="AR2024" s="68"/>
      <c r="AS2024" s="68"/>
      <c r="AT2024" s="68"/>
    </row>
    <row r="2025" spans="20:46" ht="18.75" customHeight="1">
      <c r="T2025" s="67"/>
      <c r="U2025" s="67"/>
      <c r="V2025" s="67"/>
      <c r="W2025" s="67"/>
      <c r="X2025" s="67"/>
      <c r="Y2025" s="67"/>
      <c r="Z2025" s="67"/>
      <c r="AA2025" s="67"/>
      <c r="AB2025" s="67"/>
      <c r="AC2025" s="67"/>
      <c r="AD2025" s="68"/>
      <c r="AE2025" s="68"/>
      <c r="AF2025" s="68"/>
      <c r="AH2025" s="67"/>
      <c r="AI2025" s="67"/>
      <c r="AJ2025" s="67"/>
      <c r="AK2025" s="67"/>
      <c r="AL2025" s="67"/>
      <c r="AM2025" s="67"/>
      <c r="AN2025" s="67"/>
      <c r="AO2025" s="67"/>
      <c r="AP2025" s="67"/>
      <c r="AQ2025" s="67"/>
      <c r="AR2025" s="68"/>
      <c r="AS2025" s="68"/>
      <c r="AT2025" s="68"/>
    </row>
    <row r="2026" spans="20:46" ht="18.75" customHeight="1">
      <c r="T2026" s="67"/>
      <c r="U2026" s="67"/>
      <c r="V2026" s="67"/>
      <c r="W2026" s="67"/>
      <c r="X2026" s="67"/>
      <c r="Y2026" s="67"/>
      <c r="Z2026" s="67"/>
      <c r="AA2026" s="67"/>
      <c r="AB2026" s="67"/>
      <c r="AC2026" s="67"/>
      <c r="AD2026" s="68"/>
      <c r="AE2026" s="68"/>
      <c r="AF2026" s="68"/>
      <c r="AH2026" s="67"/>
      <c r="AI2026" s="67"/>
      <c r="AJ2026" s="67"/>
      <c r="AK2026" s="67"/>
      <c r="AL2026" s="67"/>
      <c r="AM2026" s="67"/>
      <c r="AN2026" s="67"/>
      <c r="AO2026" s="67"/>
      <c r="AP2026" s="67"/>
      <c r="AQ2026" s="67"/>
      <c r="AR2026" s="68"/>
      <c r="AS2026" s="68"/>
      <c r="AT2026" s="68"/>
    </row>
    <row r="2027" spans="20:46" ht="18.75" customHeight="1">
      <c r="T2027" s="67"/>
      <c r="U2027" s="67"/>
      <c r="V2027" s="67"/>
      <c r="W2027" s="67"/>
      <c r="X2027" s="67"/>
      <c r="Y2027" s="67"/>
      <c r="Z2027" s="67"/>
      <c r="AA2027" s="67"/>
      <c r="AB2027" s="67"/>
      <c r="AC2027" s="67"/>
      <c r="AD2027" s="68"/>
      <c r="AE2027" s="68"/>
      <c r="AF2027" s="68"/>
      <c r="AH2027" s="67"/>
      <c r="AI2027" s="67"/>
      <c r="AJ2027" s="67"/>
      <c r="AK2027" s="67"/>
      <c r="AL2027" s="67"/>
      <c r="AM2027" s="67"/>
      <c r="AN2027" s="67"/>
      <c r="AO2027" s="67"/>
      <c r="AP2027" s="67"/>
      <c r="AQ2027" s="67"/>
      <c r="AR2027" s="68"/>
      <c r="AS2027" s="68"/>
      <c r="AT2027" s="68"/>
    </row>
    <row r="2028" spans="20:46" ht="18.75" customHeight="1">
      <c r="T2028" s="67"/>
      <c r="U2028" s="67"/>
      <c r="V2028" s="67"/>
      <c r="W2028" s="67"/>
      <c r="X2028" s="67"/>
      <c r="Y2028" s="67"/>
      <c r="Z2028" s="67"/>
      <c r="AA2028" s="67"/>
      <c r="AB2028" s="67"/>
      <c r="AC2028" s="67"/>
      <c r="AD2028" s="68"/>
      <c r="AE2028" s="68"/>
      <c r="AF2028" s="68"/>
      <c r="AH2028" s="67"/>
      <c r="AI2028" s="67"/>
      <c r="AJ2028" s="67"/>
      <c r="AK2028" s="67"/>
      <c r="AL2028" s="67"/>
      <c r="AM2028" s="67"/>
      <c r="AN2028" s="67"/>
      <c r="AO2028" s="67"/>
      <c r="AP2028" s="67"/>
      <c r="AQ2028" s="67"/>
      <c r="AR2028" s="68"/>
      <c r="AS2028" s="68"/>
      <c r="AT2028" s="68"/>
    </row>
    <row r="2029" spans="20:46" ht="18.75" customHeight="1">
      <c r="T2029" s="67"/>
      <c r="U2029" s="67"/>
      <c r="V2029" s="67"/>
      <c r="W2029" s="67"/>
      <c r="X2029" s="67"/>
      <c r="Y2029" s="67"/>
      <c r="Z2029" s="67"/>
      <c r="AA2029" s="67"/>
      <c r="AB2029" s="67"/>
      <c r="AC2029" s="67"/>
      <c r="AD2029" s="68"/>
      <c r="AE2029" s="68"/>
      <c r="AF2029" s="68"/>
      <c r="AH2029" s="67"/>
      <c r="AI2029" s="67"/>
      <c r="AJ2029" s="67"/>
      <c r="AK2029" s="67"/>
      <c r="AL2029" s="67"/>
      <c r="AM2029" s="67"/>
      <c r="AN2029" s="67"/>
      <c r="AO2029" s="67"/>
      <c r="AP2029" s="67"/>
      <c r="AQ2029" s="67"/>
      <c r="AR2029" s="68"/>
      <c r="AS2029" s="68"/>
      <c r="AT2029" s="68"/>
    </row>
    <row r="2030" spans="20:46" ht="18.75" customHeight="1">
      <c r="T2030" s="67"/>
      <c r="U2030" s="67"/>
      <c r="V2030" s="67"/>
      <c r="W2030" s="67"/>
      <c r="X2030" s="67"/>
      <c r="Y2030" s="67"/>
      <c r="Z2030" s="67"/>
      <c r="AA2030" s="67"/>
      <c r="AB2030" s="67"/>
      <c r="AC2030" s="67"/>
      <c r="AD2030" s="68"/>
      <c r="AE2030" s="68"/>
      <c r="AF2030" s="68"/>
      <c r="AH2030" s="67"/>
      <c r="AI2030" s="67"/>
      <c r="AJ2030" s="67"/>
      <c r="AK2030" s="67"/>
      <c r="AL2030" s="67"/>
      <c r="AM2030" s="67"/>
      <c r="AN2030" s="67"/>
      <c r="AO2030" s="67"/>
      <c r="AP2030" s="67"/>
      <c r="AQ2030" s="67"/>
      <c r="AR2030" s="68"/>
      <c r="AS2030" s="68"/>
      <c r="AT2030" s="68"/>
    </row>
    <row r="2031" spans="20:46" ht="18.75" customHeight="1">
      <c r="T2031" s="67"/>
      <c r="U2031" s="67"/>
      <c r="V2031" s="67"/>
      <c r="W2031" s="67"/>
      <c r="X2031" s="67"/>
      <c r="Y2031" s="67"/>
      <c r="Z2031" s="67"/>
      <c r="AA2031" s="67"/>
      <c r="AB2031" s="67"/>
      <c r="AC2031" s="67"/>
      <c r="AD2031" s="68"/>
      <c r="AE2031" s="68"/>
      <c r="AF2031" s="68"/>
      <c r="AH2031" s="67"/>
      <c r="AI2031" s="67"/>
      <c r="AJ2031" s="67"/>
      <c r="AK2031" s="67"/>
      <c r="AL2031" s="67"/>
      <c r="AM2031" s="67"/>
      <c r="AN2031" s="67"/>
      <c r="AO2031" s="67"/>
      <c r="AP2031" s="67"/>
      <c r="AQ2031" s="67"/>
      <c r="AR2031" s="68"/>
      <c r="AS2031" s="68"/>
      <c r="AT2031" s="68"/>
    </row>
    <row r="2032" spans="20:46" ht="18.75" customHeight="1">
      <c r="T2032" s="67"/>
      <c r="U2032" s="67"/>
      <c r="V2032" s="67"/>
      <c r="W2032" s="67"/>
      <c r="X2032" s="67"/>
      <c r="Y2032" s="67"/>
      <c r="Z2032" s="67"/>
      <c r="AA2032" s="67"/>
      <c r="AB2032" s="67"/>
      <c r="AC2032" s="67"/>
      <c r="AD2032" s="68"/>
      <c r="AE2032" s="68"/>
      <c r="AF2032" s="68"/>
      <c r="AH2032" s="67"/>
      <c r="AI2032" s="67"/>
      <c r="AJ2032" s="67"/>
      <c r="AK2032" s="67"/>
      <c r="AL2032" s="67"/>
      <c r="AM2032" s="67"/>
      <c r="AN2032" s="67"/>
      <c r="AO2032" s="67"/>
      <c r="AP2032" s="67"/>
      <c r="AQ2032" s="67"/>
      <c r="AR2032" s="68"/>
      <c r="AS2032" s="68"/>
      <c r="AT2032" s="68"/>
    </row>
    <row r="2033" spans="20:46" ht="18.75" customHeight="1">
      <c r="T2033" s="67"/>
      <c r="U2033" s="67"/>
      <c r="V2033" s="67"/>
      <c r="W2033" s="67"/>
      <c r="X2033" s="67"/>
      <c r="Y2033" s="67"/>
      <c r="Z2033" s="67"/>
      <c r="AA2033" s="67"/>
      <c r="AB2033" s="67"/>
      <c r="AC2033" s="67"/>
      <c r="AD2033" s="68"/>
      <c r="AE2033" s="68"/>
      <c r="AF2033" s="68"/>
      <c r="AH2033" s="67"/>
      <c r="AI2033" s="67"/>
      <c r="AJ2033" s="67"/>
      <c r="AK2033" s="67"/>
      <c r="AL2033" s="67"/>
      <c r="AM2033" s="67"/>
      <c r="AN2033" s="67"/>
      <c r="AO2033" s="67"/>
      <c r="AP2033" s="67"/>
      <c r="AQ2033" s="67"/>
      <c r="AR2033" s="68"/>
      <c r="AS2033" s="68"/>
      <c r="AT2033" s="68"/>
    </row>
    <row r="2034" spans="20:46" ht="18.75" customHeight="1">
      <c r="T2034" s="67"/>
      <c r="U2034" s="67"/>
      <c r="V2034" s="67"/>
      <c r="W2034" s="67"/>
      <c r="X2034" s="67"/>
      <c r="Y2034" s="67"/>
      <c r="Z2034" s="67"/>
      <c r="AA2034" s="67"/>
      <c r="AB2034" s="67"/>
      <c r="AC2034" s="67"/>
      <c r="AD2034" s="68"/>
      <c r="AE2034" s="68"/>
      <c r="AF2034" s="68"/>
      <c r="AH2034" s="67"/>
      <c r="AI2034" s="67"/>
      <c r="AJ2034" s="67"/>
      <c r="AK2034" s="67"/>
      <c r="AL2034" s="67"/>
      <c r="AM2034" s="67"/>
      <c r="AN2034" s="67"/>
      <c r="AO2034" s="67"/>
      <c r="AP2034" s="67"/>
      <c r="AQ2034" s="67"/>
      <c r="AR2034" s="68"/>
      <c r="AS2034" s="68"/>
      <c r="AT2034" s="68"/>
    </row>
    <row r="2035" spans="20:46" ht="18.75" customHeight="1">
      <c r="T2035" s="67"/>
      <c r="U2035" s="67"/>
      <c r="V2035" s="67"/>
      <c r="W2035" s="67"/>
      <c r="X2035" s="67"/>
      <c r="Y2035" s="67"/>
      <c r="Z2035" s="67"/>
      <c r="AA2035" s="67"/>
      <c r="AB2035" s="67"/>
      <c r="AC2035" s="67"/>
      <c r="AD2035" s="68"/>
      <c r="AE2035" s="68"/>
      <c r="AF2035" s="68"/>
      <c r="AH2035" s="67"/>
      <c r="AI2035" s="67"/>
      <c r="AJ2035" s="67"/>
      <c r="AK2035" s="67"/>
      <c r="AL2035" s="67"/>
      <c r="AM2035" s="67"/>
      <c r="AN2035" s="67"/>
      <c r="AO2035" s="67"/>
      <c r="AP2035" s="67"/>
      <c r="AQ2035" s="67"/>
      <c r="AR2035" s="68"/>
      <c r="AS2035" s="68"/>
      <c r="AT2035" s="68"/>
    </row>
    <row r="2036" spans="20:46" ht="18.75" customHeight="1">
      <c r="T2036" s="67"/>
      <c r="U2036" s="67"/>
      <c r="V2036" s="67"/>
      <c r="W2036" s="67"/>
      <c r="X2036" s="67"/>
      <c r="Y2036" s="67"/>
      <c r="Z2036" s="67"/>
      <c r="AA2036" s="67"/>
      <c r="AB2036" s="67"/>
      <c r="AC2036" s="67"/>
      <c r="AD2036" s="68"/>
      <c r="AE2036" s="68"/>
      <c r="AF2036" s="68"/>
      <c r="AH2036" s="67"/>
      <c r="AI2036" s="67"/>
      <c r="AJ2036" s="67"/>
      <c r="AK2036" s="67"/>
      <c r="AL2036" s="67"/>
      <c r="AM2036" s="67"/>
      <c r="AN2036" s="67"/>
      <c r="AO2036" s="67"/>
      <c r="AP2036" s="67"/>
      <c r="AQ2036" s="67"/>
      <c r="AR2036" s="68"/>
      <c r="AS2036" s="68"/>
      <c r="AT2036" s="68"/>
    </row>
    <row r="2037" spans="20:46" ht="18.75" customHeight="1">
      <c r="T2037" s="67"/>
      <c r="U2037" s="67"/>
      <c r="V2037" s="67"/>
      <c r="W2037" s="67"/>
      <c r="X2037" s="67"/>
      <c r="Y2037" s="67"/>
      <c r="Z2037" s="67"/>
      <c r="AA2037" s="67"/>
      <c r="AB2037" s="67"/>
      <c r="AC2037" s="67"/>
      <c r="AD2037" s="68"/>
      <c r="AE2037" s="68"/>
      <c r="AF2037" s="68"/>
      <c r="AH2037" s="67"/>
      <c r="AI2037" s="67"/>
      <c r="AJ2037" s="67"/>
      <c r="AK2037" s="67"/>
      <c r="AL2037" s="67"/>
      <c r="AM2037" s="67"/>
      <c r="AN2037" s="67"/>
      <c r="AO2037" s="67"/>
      <c r="AP2037" s="67"/>
      <c r="AQ2037" s="67"/>
      <c r="AR2037" s="68"/>
      <c r="AS2037" s="68"/>
      <c r="AT2037" s="68"/>
    </row>
    <row r="2038" spans="20:46" ht="18.75" customHeight="1">
      <c r="T2038" s="67"/>
      <c r="U2038" s="67"/>
      <c r="V2038" s="67"/>
      <c r="W2038" s="67"/>
      <c r="X2038" s="67"/>
      <c r="Y2038" s="67"/>
      <c r="Z2038" s="67"/>
      <c r="AA2038" s="67"/>
      <c r="AB2038" s="67"/>
      <c r="AC2038" s="67"/>
      <c r="AD2038" s="68"/>
      <c r="AE2038" s="68"/>
      <c r="AF2038" s="68"/>
      <c r="AH2038" s="67"/>
      <c r="AI2038" s="67"/>
      <c r="AJ2038" s="67"/>
      <c r="AK2038" s="67"/>
      <c r="AL2038" s="67"/>
      <c r="AM2038" s="67"/>
      <c r="AN2038" s="67"/>
      <c r="AO2038" s="67"/>
      <c r="AP2038" s="67"/>
      <c r="AQ2038" s="67"/>
      <c r="AR2038" s="68"/>
      <c r="AS2038" s="68"/>
      <c r="AT2038" s="68"/>
    </row>
    <row r="2039" spans="20:46" ht="18.75" customHeight="1">
      <c r="T2039" s="67"/>
      <c r="U2039" s="67"/>
      <c r="V2039" s="67"/>
      <c r="W2039" s="67"/>
      <c r="X2039" s="67"/>
      <c r="Y2039" s="67"/>
      <c r="Z2039" s="67"/>
      <c r="AA2039" s="67"/>
      <c r="AB2039" s="67"/>
      <c r="AC2039" s="67"/>
      <c r="AD2039" s="68"/>
      <c r="AE2039" s="68"/>
      <c r="AF2039" s="68"/>
      <c r="AH2039" s="67"/>
      <c r="AI2039" s="67"/>
      <c r="AJ2039" s="67"/>
      <c r="AK2039" s="67"/>
      <c r="AL2039" s="67"/>
      <c r="AM2039" s="67"/>
      <c r="AN2039" s="67"/>
      <c r="AO2039" s="67"/>
      <c r="AP2039" s="67"/>
      <c r="AQ2039" s="67"/>
      <c r="AR2039" s="68"/>
      <c r="AS2039" s="68"/>
      <c r="AT2039" s="68"/>
    </row>
    <row r="2040" spans="20:46" ht="18.75" customHeight="1">
      <c r="T2040" s="67"/>
      <c r="U2040" s="67"/>
      <c r="V2040" s="67"/>
      <c r="W2040" s="67"/>
      <c r="X2040" s="67"/>
      <c r="Y2040" s="67"/>
      <c r="Z2040" s="67"/>
      <c r="AA2040" s="67"/>
      <c r="AB2040" s="67"/>
      <c r="AC2040" s="67"/>
      <c r="AD2040" s="68"/>
      <c r="AE2040" s="68"/>
      <c r="AF2040" s="68"/>
      <c r="AH2040" s="67"/>
      <c r="AI2040" s="67"/>
      <c r="AJ2040" s="67"/>
      <c r="AK2040" s="67"/>
      <c r="AL2040" s="67"/>
      <c r="AM2040" s="67"/>
      <c r="AN2040" s="67"/>
      <c r="AO2040" s="67"/>
      <c r="AP2040" s="67"/>
      <c r="AQ2040" s="67"/>
      <c r="AR2040" s="68"/>
      <c r="AS2040" s="68"/>
      <c r="AT2040" s="68"/>
    </row>
    <row r="2041" spans="20:46" ht="18.75" customHeight="1">
      <c r="T2041" s="67"/>
      <c r="U2041" s="67"/>
      <c r="V2041" s="67"/>
      <c r="W2041" s="67"/>
      <c r="X2041" s="67"/>
      <c r="Y2041" s="67"/>
      <c r="Z2041" s="67"/>
      <c r="AA2041" s="67"/>
      <c r="AB2041" s="67"/>
      <c r="AC2041" s="67"/>
      <c r="AD2041" s="68"/>
      <c r="AE2041" s="68"/>
      <c r="AF2041" s="68"/>
      <c r="AH2041" s="67"/>
      <c r="AI2041" s="67"/>
      <c r="AJ2041" s="67"/>
      <c r="AK2041" s="67"/>
      <c r="AL2041" s="67"/>
      <c r="AM2041" s="67"/>
      <c r="AN2041" s="67"/>
      <c r="AO2041" s="67"/>
      <c r="AP2041" s="67"/>
      <c r="AQ2041" s="67"/>
      <c r="AR2041" s="68"/>
      <c r="AS2041" s="68"/>
      <c r="AT2041" s="68"/>
    </row>
    <row r="2042" spans="20:46" ht="18.75" customHeight="1">
      <c r="T2042" s="67"/>
      <c r="U2042" s="67"/>
      <c r="V2042" s="67"/>
      <c r="W2042" s="67"/>
      <c r="X2042" s="67"/>
      <c r="Y2042" s="67"/>
      <c r="Z2042" s="67"/>
      <c r="AA2042" s="67"/>
      <c r="AB2042" s="67"/>
      <c r="AC2042" s="67"/>
      <c r="AD2042" s="68"/>
      <c r="AE2042" s="68"/>
      <c r="AF2042" s="68"/>
      <c r="AH2042" s="67"/>
      <c r="AI2042" s="67"/>
      <c r="AJ2042" s="67"/>
      <c r="AK2042" s="67"/>
      <c r="AL2042" s="67"/>
      <c r="AM2042" s="67"/>
      <c r="AN2042" s="67"/>
      <c r="AO2042" s="67"/>
      <c r="AP2042" s="67"/>
      <c r="AQ2042" s="67"/>
      <c r="AR2042" s="68"/>
      <c r="AS2042" s="68"/>
      <c r="AT2042" s="68"/>
    </row>
    <row r="2043" spans="20:46" ht="18.75" customHeight="1">
      <c r="T2043" s="67"/>
      <c r="U2043" s="67"/>
      <c r="V2043" s="67"/>
      <c r="W2043" s="67"/>
      <c r="X2043" s="67"/>
      <c r="Y2043" s="67"/>
      <c r="Z2043" s="67"/>
      <c r="AA2043" s="67"/>
      <c r="AB2043" s="67"/>
      <c r="AC2043" s="67"/>
      <c r="AD2043" s="68"/>
      <c r="AE2043" s="68"/>
      <c r="AF2043" s="68"/>
      <c r="AH2043" s="67"/>
      <c r="AI2043" s="67"/>
      <c r="AJ2043" s="67"/>
      <c r="AK2043" s="67"/>
      <c r="AL2043" s="67"/>
      <c r="AM2043" s="67"/>
      <c r="AN2043" s="67"/>
      <c r="AO2043" s="67"/>
      <c r="AP2043" s="67"/>
      <c r="AQ2043" s="67"/>
      <c r="AR2043" s="68"/>
      <c r="AS2043" s="68"/>
      <c r="AT2043" s="68"/>
    </row>
    <row r="2044" spans="20:46" ht="18.75" customHeight="1">
      <c r="T2044" s="67"/>
      <c r="U2044" s="67"/>
      <c r="V2044" s="67"/>
      <c r="W2044" s="67"/>
      <c r="X2044" s="67"/>
      <c r="Y2044" s="67"/>
      <c r="Z2044" s="67"/>
      <c r="AA2044" s="67"/>
      <c r="AB2044" s="67"/>
      <c r="AC2044" s="67"/>
      <c r="AD2044" s="68"/>
      <c r="AE2044" s="68"/>
      <c r="AF2044" s="68"/>
      <c r="AH2044" s="67"/>
      <c r="AI2044" s="67"/>
      <c r="AJ2044" s="67"/>
      <c r="AK2044" s="67"/>
      <c r="AL2044" s="67"/>
      <c r="AM2044" s="67"/>
      <c r="AN2044" s="67"/>
      <c r="AO2044" s="67"/>
      <c r="AP2044" s="67"/>
      <c r="AQ2044" s="67"/>
      <c r="AR2044" s="68"/>
      <c r="AS2044" s="68"/>
      <c r="AT2044" s="68"/>
    </row>
    <row r="2045" spans="20:46" ht="18.75" customHeight="1">
      <c r="T2045" s="67"/>
      <c r="U2045" s="67"/>
      <c r="V2045" s="67"/>
      <c r="W2045" s="67"/>
      <c r="X2045" s="67"/>
      <c r="Y2045" s="67"/>
      <c r="Z2045" s="67"/>
      <c r="AA2045" s="67"/>
      <c r="AB2045" s="67"/>
      <c r="AC2045" s="67"/>
      <c r="AD2045" s="68"/>
      <c r="AE2045" s="68"/>
      <c r="AF2045" s="68"/>
      <c r="AH2045" s="67"/>
      <c r="AI2045" s="67"/>
      <c r="AJ2045" s="67"/>
      <c r="AK2045" s="67"/>
      <c r="AL2045" s="67"/>
      <c r="AM2045" s="67"/>
      <c r="AN2045" s="67"/>
      <c r="AO2045" s="67"/>
      <c r="AP2045" s="67"/>
      <c r="AQ2045" s="67"/>
      <c r="AR2045" s="68"/>
      <c r="AS2045" s="68"/>
      <c r="AT2045" s="68"/>
    </row>
    <row r="2046" spans="20:46" ht="18.75" customHeight="1">
      <c r="T2046" s="67"/>
      <c r="U2046" s="67"/>
      <c r="V2046" s="67"/>
      <c r="W2046" s="67"/>
      <c r="X2046" s="67"/>
      <c r="Y2046" s="67"/>
      <c r="Z2046" s="67"/>
      <c r="AA2046" s="67"/>
      <c r="AB2046" s="67"/>
      <c r="AC2046" s="67"/>
      <c r="AD2046" s="68"/>
      <c r="AE2046" s="68"/>
      <c r="AF2046" s="68"/>
      <c r="AH2046" s="67"/>
      <c r="AI2046" s="67"/>
      <c r="AJ2046" s="67"/>
      <c r="AK2046" s="67"/>
      <c r="AL2046" s="67"/>
      <c r="AM2046" s="67"/>
      <c r="AN2046" s="67"/>
      <c r="AO2046" s="67"/>
      <c r="AP2046" s="67"/>
      <c r="AQ2046" s="67"/>
      <c r="AR2046" s="68"/>
      <c r="AS2046" s="68"/>
      <c r="AT2046" s="68"/>
    </row>
    <row r="2047" spans="20:46" ht="18.75" customHeight="1">
      <c r="T2047" s="67"/>
      <c r="U2047" s="67"/>
      <c r="V2047" s="67"/>
      <c r="W2047" s="67"/>
      <c r="X2047" s="67"/>
      <c r="Y2047" s="67"/>
      <c r="Z2047" s="67"/>
      <c r="AA2047" s="67"/>
      <c r="AB2047" s="67"/>
      <c r="AC2047" s="67"/>
      <c r="AD2047" s="68"/>
      <c r="AE2047" s="68"/>
      <c r="AF2047" s="68"/>
      <c r="AH2047" s="67"/>
      <c r="AI2047" s="67"/>
      <c r="AJ2047" s="67"/>
      <c r="AK2047" s="67"/>
      <c r="AL2047" s="67"/>
      <c r="AM2047" s="67"/>
      <c r="AN2047" s="67"/>
      <c r="AO2047" s="67"/>
      <c r="AP2047" s="67"/>
      <c r="AQ2047" s="67"/>
      <c r="AR2047" s="68"/>
      <c r="AS2047" s="68"/>
      <c r="AT2047" s="68"/>
    </row>
    <row r="2048" spans="20:46" ht="18.75" customHeight="1">
      <c r="T2048" s="67"/>
      <c r="U2048" s="67"/>
      <c r="V2048" s="67"/>
      <c r="W2048" s="67"/>
      <c r="X2048" s="67"/>
      <c r="Y2048" s="67"/>
      <c r="Z2048" s="67"/>
      <c r="AA2048" s="67"/>
      <c r="AB2048" s="67"/>
      <c r="AC2048" s="67"/>
      <c r="AD2048" s="68"/>
      <c r="AE2048" s="68"/>
      <c r="AF2048" s="68"/>
      <c r="AH2048" s="67"/>
      <c r="AI2048" s="67"/>
      <c r="AJ2048" s="67"/>
      <c r="AK2048" s="67"/>
      <c r="AL2048" s="67"/>
      <c r="AM2048" s="67"/>
      <c r="AN2048" s="67"/>
      <c r="AO2048" s="67"/>
      <c r="AP2048" s="67"/>
      <c r="AQ2048" s="67"/>
      <c r="AR2048" s="68"/>
      <c r="AS2048" s="68"/>
      <c r="AT2048" s="68"/>
    </row>
    <row r="2049" spans="20:46" ht="18.75" customHeight="1">
      <c r="T2049" s="67"/>
      <c r="U2049" s="67"/>
      <c r="V2049" s="67"/>
      <c r="W2049" s="67"/>
      <c r="X2049" s="67"/>
      <c r="Y2049" s="67"/>
      <c r="Z2049" s="67"/>
      <c r="AA2049" s="67"/>
      <c r="AB2049" s="67"/>
      <c r="AC2049" s="67"/>
      <c r="AD2049" s="68"/>
      <c r="AE2049" s="68"/>
      <c r="AF2049" s="68"/>
      <c r="AH2049" s="67"/>
      <c r="AI2049" s="67"/>
      <c r="AJ2049" s="67"/>
      <c r="AK2049" s="67"/>
      <c r="AL2049" s="67"/>
      <c r="AM2049" s="67"/>
      <c r="AN2049" s="67"/>
      <c r="AO2049" s="67"/>
      <c r="AP2049" s="67"/>
      <c r="AQ2049" s="67"/>
      <c r="AR2049" s="68"/>
      <c r="AS2049" s="68"/>
      <c r="AT2049" s="68"/>
    </row>
    <row r="2050" spans="20:46" ht="18.75" customHeight="1">
      <c r="T2050" s="67"/>
      <c r="U2050" s="67"/>
      <c r="V2050" s="67"/>
      <c r="W2050" s="67"/>
      <c r="X2050" s="67"/>
      <c r="Y2050" s="67"/>
      <c r="Z2050" s="67"/>
      <c r="AA2050" s="67"/>
      <c r="AB2050" s="67"/>
      <c r="AC2050" s="67"/>
      <c r="AD2050" s="68"/>
      <c r="AE2050" s="68"/>
      <c r="AF2050" s="68"/>
      <c r="AH2050" s="67"/>
      <c r="AI2050" s="67"/>
      <c r="AJ2050" s="67"/>
      <c r="AK2050" s="67"/>
      <c r="AL2050" s="67"/>
      <c r="AM2050" s="67"/>
      <c r="AN2050" s="67"/>
      <c r="AO2050" s="67"/>
      <c r="AP2050" s="67"/>
      <c r="AQ2050" s="67"/>
      <c r="AR2050" s="68"/>
      <c r="AS2050" s="68"/>
      <c r="AT2050" s="68"/>
    </row>
    <row r="2051" spans="20:46" ht="18.75" customHeight="1">
      <c r="T2051" s="67"/>
      <c r="U2051" s="67"/>
      <c r="V2051" s="67"/>
      <c r="W2051" s="67"/>
      <c r="X2051" s="67"/>
      <c r="Y2051" s="67"/>
      <c r="Z2051" s="67"/>
      <c r="AA2051" s="67"/>
      <c r="AB2051" s="67"/>
      <c r="AC2051" s="67"/>
      <c r="AD2051" s="68"/>
      <c r="AE2051" s="68"/>
      <c r="AF2051" s="68"/>
      <c r="AH2051" s="67"/>
      <c r="AI2051" s="67"/>
      <c r="AJ2051" s="67"/>
      <c r="AK2051" s="67"/>
      <c r="AL2051" s="67"/>
      <c r="AM2051" s="67"/>
      <c r="AN2051" s="67"/>
      <c r="AO2051" s="67"/>
      <c r="AP2051" s="67"/>
      <c r="AQ2051" s="67"/>
      <c r="AR2051" s="68"/>
      <c r="AS2051" s="68"/>
      <c r="AT2051" s="68"/>
    </row>
    <row r="2052" spans="20:46" ht="18.75" customHeight="1">
      <c r="T2052" s="67"/>
      <c r="U2052" s="67"/>
      <c r="V2052" s="67"/>
      <c r="W2052" s="67"/>
      <c r="X2052" s="67"/>
      <c r="Y2052" s="67"/>
      <c r="Z2052" s="67"/>
      <c r="AA2052" s="67"/>
      <c r="AB2052" s="67"/>
      <c r="AC2052" s="67"/>
      <c r="AD2052" s="68"/>
      <c r="AE2052" s="68"/>
      <c r="AF2052" s="68"/>
      <c r="AH2052" s="67"/>
      <c r="AI2052" s="67"/>
      <c r="AJ2052" s="67"/>
      <c r="AK2052" s="67"/>
      <c r="AL2052" s="67"/>
      <c r="AM2052" s="67"/>
      <c r="AN2052" s="67"/>
      <c r="AO2052" s="67"/>
      <c r="AP2052" s="67"/>
      <c r="AQ2052" s="67"/>
      <c r="AR2052" s="68"/>
      <c r="AS2052" s="68"/>
      <c r="AT2052" s="68"/>
    </row>
    <row r="2053" spans="20:46" ht="18.75" customHeight="1">
      <c r="T2053" s="67"/>
      <c r="U2053" s="67"/>
      <c r="V2053" s="67"/>
      <c r="W2053" s="67"/>
      <c r="X2053" s="67"/>
      <c r="Y2053" s="67"/>
      <c r="Z2053" s="67"/>
      <c r="AA2053" s="67"/>
      <c r="AB2053" s="67"/>
      <c r="AC2053" s="67"/>
      <c r="AD2053" s="68"/>
      <c r="AE2053" s="68"/>
      <c r="AF2053" s="68"/>
      <c r="AH2053" s="67"/>
      <c r="AI2053" s="67"/>
      <c r="AJ2053" s="67"/>
      <c r="AK2053" s="67"/>
      <c r="AL2053" s="67"/>
      <c r="AM2053" s="67"/>
      <c r="AN2053" s="67"/>
      <c r="AO2053" s="67"/>
      <c r="AP2053" s="67"/>
      <c r="AQ2053" s="67"/>
      <c r="AR2053" s="68"/>
      <c r="AS2053" s="68"/>
      <c r="AT2053" s="68"/>
    </row>
    <row r="2054" spans="20:46" ht="18.75" customHeight="1">
      <c r="T2054" s="67"/>
      <c r="U2054" s="67"/>
      <c r="V2054" s="67"/>
      <c r="W2054" s="67"/>
      <c r="X2054" s="67"/>
      <c r="Y2054" s="67"/>
      <c r="Z2054" s="67"/>
      <c r="AA2054" s="67"/>
      <c r="AB2054" s="67"/>
      <c r="AC2054" s="67"/>
      <c r="AD2054" s="68"/>
      <c r="AE2054" s="68"/>
      <c r="AF2054" s="68"/>
      <c r="AH2054" s="67"/>
      <c r="AI2054" s="67"/>
      <c r="AJ2054" s="67"/>
      <c r="AK2054" s="67"/>
      <c r="AL2054" s="67"/>
      <c r="AM2054" s="67"/>
      <c r="AN2054" s="67"/>
      <c r="AO2054" s="67"/>
      <c r="AP2054" s="67"/>
      <c r="AQ2054" s="67"/>
      <c r="AR2054" s="68"/>
      <c r="AS2054" s="68"/>
      <c r="AT2054" s="68"/>
    </row>
    <row r="2055" spans="20:46" ht="18.75" customHeight="1">
      <c r="T2055" s="67"/>
      <c r="U2055" s="67"/>
      <c r="V2055" s="67"/>
      <c r="W2055" s="67"/>
      <c r="X2055" s="67"/>
      <c r="Y2055" s="67"/>
      <c r="Z2055" s="67"/>
      <c r="AA2055" s="67"/>
      <c r="AB2055" s="67"/>
      <c r="AC2055" s="67"/>
      <c r="AD2055" s="68"/>
      <c r="AE2055" s="68"/>
      <c r="AF2055" s="68"/>
      <c r="AH2055" s="67"/>
      <c r="AI2055" s="67"/>
      <c r="AJ2055" s="67"/>
      <c r="AK2055" s="67"/>
      <c r="AL2055" s="67"/>
      <c r="AM2055" s="67"/>
      <c r="AN2055" s="67"/>
      <c r="AO2055" s="67"/>
      <c r="AP2055" s="67"/>
      <c r="AQ2055" s="67"/>
      <c r="AR2055" s="68"/>
      <c r="AS2055" s="68"/>
      <c r="AT2055" s="68"/>
    </row>
    <row r="2056" spans="20:46" ht="18.75" customHeight="1">
      <c r="T2056" s="67"/>
      <c r="U2056" s="67"/>
      <c r="V2056" s="67"/>
      <c r="W2056" s="67"/>
      <c r="X2056" s="67"/>
      <c r="Y2056" s="67"/>
      <c r="Z2056" s="67"/>
      <c r="AA2056" s="67"/>
      <c r="AB2056" s="67"/>
      <c r="AC2056" s="67"/>
      <c r="AD2056" s="68"/>
      <c r="AE2056" s="68"/>
      <c r="AF2056" s="68"/>
      <c r="AH2056" s="67"/>
      <c r="AI2056" s="67"/>
      <c r="AJ2056" s="67"/>
      <c r="AK2056" s="67"/>
      <c r="AL2056" s="67"/>
      <c r="AM2056" s="67"/>
      <c r="AN2056" s="67"/>
      <c r="AO2056" s="67"/>
      <c r="AP2056" s="67"/>
      <c r="AQ2056" s="67"/>
      <c r="AR2056" s="68"/>
      <c r="AS2056" s="68"/>
      <c r="AT2056" s="68"/>
    </row>
    <row r="2057" spans="20:46" ht="18.75" customHeight="1">
      <c r="T2057" s="67"/>
      <c r="U2057" s="67"/>
      <c r="V2057" s="67"/>
      <c r="W2057" s="67"/>
      <c r="X2057" s="67"/>
      <c r="Y2057" s="67"/>
      <c r="Z2057" s="67"/>
      <c r="AA2057" s="67"/>
      <c r="AB2057" s="67"/>
      <c r="AC2057" s="67"/>
      <c r="AD2057" s="68"/>
      <c r="AE2057" s="68"/>
      <c r="AF2057" s="68"/>
      <c r="AH2057" s="67"/>
      <c r="AI2057" s="67"/>
      <c r="AJ2057" s="67"/>
      <c r="AK2057" s="67"/>
      <c r="AL2057" s="67"/>
      <c r="AM2057" s="67"/>
      <c r="AN2057" s="67"/>
      <c r="AO2057" s="67"/>
      <c r="AP2057" s="67"/>
      <c r="AQ2057" s="67"/>
      <c r="AR2057" s="68"/>
      <c r="AS2057" s="68"/>
      <c r="AT2057" s="68"/>
    </row>
    <row r="2058" spans="20:46" ht="18.75" customHeight="1">
      <c r="T2058" s="67"/>
      <c r="U2058" s="67"/>
      <c r="V2058" s="67"/>
      <c r="W2058" s="67"/>
      <c r="X2058" s="67"/>
      <c r="Y2058" s="67"/>
      <c r="Z2058" s="67"/>
      <c r="AA2058" s="67"/>
      <c r="AB2058" s="67"/>
      <c r="AC2058" s="67"/>
      <c r="AD2058" s="68"/>
      <c r="AE2058" s="68"/>
      <c r="AF2058" s="68"/>
      <c r="AH2058" s="67"/>
      <c r="AI2058" s="67"/>
      <c r="AJ2058" s="67"/>
      <c r="AK2058" s="67"/>
      <c r="AL2058" s="67"/>
      <c r="AM2058" s="67"/>
      <c r="AN2058" s="67"/>
      <c r="AO2058" s="67"/>
      <c r="AP2058" s="67"/>
      <c r="AQ2058" s="67"/>
      <c r="AR2058" s="68"/>
      <c r="AS2058" s="68"/>
      <c r="AT2058" s="68"/>
    </row>
    <row r="2059" spans="20:46" ht="18.75" customHeight="1">
      <c r="T2059" s="67"/>
      <c r="U2059" s="67"/>
      <c r="V2059" s="67"/>
      <c r="W2059" s="67"/>
      <c r="X2059" s="67"/>
      <c r="Y2059" s="67"/>
      <c r="Z2059" s="67"/>
      <c r="AA2059" s="67"/>
      <c r="AB2059" s="67"/>
      <c r="AC2059" s="67"/>
      <c r="AD2059" s="68"/>
      <c r="AE2059" s="68"/>
      <c r="AF2059" s="68"/>
      <c r="AH2059" s="67"/>
      <c r="AI2059" s="67"/>
      <c r="AJ2059" s="67"/>
      <c r="AK2059" s="67"/>
      <c r="AL2059" s="67"/>
      <c r="AM2059" s="67"/>
      <c r="AN2059" s="67"/>
      <c r="AO2059" s="67"/>
      <c r="AP2059" s="67"/>
      <c r="AQ2059" s="67"/>
      <c r="AR2059" s="68"/>
      <c r="AS2059" s="68"/>
      <c r="AT2059" s="68"/>
    </row>
    <row r="2060" spans="20:46" ht="18.75" customHeight="1">
      <c r="T2060" s="67"/>
      <c r="U2060" s="67"/>
      <c r="V2060" s="67"/>
      <c r="W2060" s="67"/>
      <c r="X2060" s="67"/>
      <c r="Y2060" s="67"/>
      <c r="Z2060" s="67"/>
      <c r="AA2060" s="67"/>
      <c r="AB2060" s="67"/>
      <c r="AC2060" s="67"/>
      <c r="AD2060" s="68"/>
      <c r="AE2060" s="68"/>
      <c r="AF2060" s="68"/>
      <c r="AH2060" s="67"/>
      <c r="AI2060" s="67"/>
      <c r="AJ2060" s="67"/>
      <c r="AK2060" s="67"/>
      <c r="AL2060" s="67"/>
      <c r="AM2060" s="67"/>
      <c r="AN2060" s="67"/>
      <c r="AO2060" s="67"/>
      <c r="AP2060" s="67"/>
      <c r="AQ2060" s="67"/>
      <c r="AR2060" s="68"/>
      <c r="AS2060" s="68"/>
      <c r="AT2060" s="68"/>
    </row>
    <row r="2061" spans="20:46" ht="18.75" customHeight="1">
      <c r="T2061" s="67"/>
      <c r="U2061" s="67"/>
      <c r="V2061" s="67"/>
      <c r="W2061" s="67"/>
      <c r="X2061" s="67"/>
      <c r="Y2061" s="67"/>
      <c r="Z2061" s="67"/>
      <c r="AA2061" s="67"/>
      <c r="AB2061" s="67"/>
      <c r="AC2061" s="67"/>
      <c r="AD2061" s="68"/>
      <c r="AE2061" s="68"/>
      <c r="AF2061" s="68"/>
      <c r="AH2061" s="67"/>
      <c r="AI2061" s="67"/>
      <c r="AJ2061" s="67"/>
      <c r="AK2061" s="67"/>
      <c r="AL2061" s="67"/>
      <c r="AM2061" s="67"/>
      <c r="AN2061" s="67"/>
      <c r="AO2061" s="67"/>
      <c r="AP2061" s="67"/>
      <c r="AQ2061" s="67"/>
      <c r="AR2061" s="68"/>
      <c r="AS2061" s="68"/>
      <c r="AT2061" s="68"/>
    </row>
    <row r="2062" spans="20:46" ht="18.75" customHeight="1">
      <c r="T2062" s="67"/>
      <c r="U2062" s="67"/>
      <c r="V2062" s="67"/>
      <c r="W2062" s="67"/>
      <c r="X2062" s="67"/>
      <c r="Y2062" s="67"/>
      <c r="Z2062" s="67"/>
      <c r="AA2062" s="67"/>
      <c r="AB2062" s="67"/>
      <c r="AC2062" s="67"/>
      <c r="AD2062" s="68"/>
      <c r="AE2062" s="68"/>
      <c r="AF2062" s="68"/>
      <c r="AH2062" s="67"/>
      <c r="AI2062" s="67"/>
      <c r="AJ2062" s="67"/>
      <c r="AK2062" s="67"/>
      <c r="AL2062" s="67"/>
      <c r="AM2062" s="67"/>
      <c r="AN2062" s="67"/>
      <c r="AO2062" s="67"/>
      <c r="AP2062" s="67"/>
      <c r="AQ2062" s="67"/>
      <c r="AR2062" s="68"/>
      <c r="AS2062" s="68"/>
      <c r="AT2062" s="68"/>
    </row>
    <row r="2063" spans="20:46" ht="18.75" customHeight="1">
      <c r="T2063" s="67"/>
      <c r="U2063" s="67"/>
      <c r="V2063" s="67"/>
      <c r="W2063" s="67"/>
      <c r="X2063" s="67"/>
      <c r="Y2063" s="67"/>
      <c r="Z2063" s="67"/>
      <c r="AA2063" s="67"/>
      <c r="AB2063" s="67"/>
      <c r="AC2063" s="67"/>
      <c r="AD2063" s="68"/>
      <c r="AE2063" s="68"/>
      <c r="AF2063" s="68"/>
      <c r="AH2063" s="67"/>
      <c r="AI2063" s="67"/>
      <c r="AJ2063" s="67"/>
      <c r="AK2063" s="67"/>
      <c r="AL2063" s="67"/>
      <c r="AM2063" s="67"/>
      <c r="AN2063" s="67"/>
      <c r="AO2063" s="67"/>
      <c r="AP2063" s="67"/>
      <c r="AQ2063" s="67"/>
      <c r="AR2063" s="68"/>
      <c r="AS2063" s="68"/>
      <c r="AT2063" s="68"/>
    </row>
    <row r="2064" spans="20:46" ht="18.75" customHeight="1">
      <c r="T2064" s="67"/>
      <c r="U2064" s="67"/>
      <c r="V2064" s="67"/>
      <c r="W2064" s="67"/>
      <c r="X2064" s="67"/>
      <c r="Y2064" s="67"/>
      <c r="Z2064" s="67"/>
      <c r="AA2064" s="67"/>
      <c r="AB2064" s="67"/>
      <c r="AC2064" s="67"/>
      <c r="AD2064" s="68"/>
      <c r="AE2064" s="68"/>
      <c r="AF2064" s="68"/>
      <c r="AH2064" s="67"/>
      <c r="AI2064" s="67"/>
      <c r="AJ2064" s="67"/>
      <c r="AK2064" s="67"/>
      <c r="AL2064" s="67"/>
      <c r="AM2064" s="67"/>
      <c r="AN2064" s="67"/>
      <c r="AO2064" s="67"/>
      <c r="AP2064" s="67"/>
      <c r="AQ2064" s="67"/>
      <c r="AR2064" s="68"/>
      <c r="AS2064" s="68"/>
      <c r="AT2064" s="68"/>
    </row>
    <row r="2065" spans="20:46" ht="18.75" customHeight="1">
      <c r="T2065" s="67"/>
      <c r="U2065" s="67"/>
      <c r="V2065" s="67"/>
      <c r="W2065" s="67"/>
      <c r="X2065" s="67"/>
      <c r="Y2065" s="67"/>
      <c r="Z2065" s="67"/>
      <c r="AA2065" s="67"/>
      <c r="AB2065" s="67"/>
      <c r="AC2065" s="67"/>
      <c r="AD2065" s="68"/>
      <c r="AE2065" s="68"/>
      <c r="AF2065" s="68"/>
      <c r="AH2065" s="67"/>
      <c r="AI2065" s="67"/>
      <c r="AJ2065" s="67"/>
      <c r="AK2065" s="67"/>
      <c r="AL2065" s="67"/>
      <c r="AM2065" s="67"/>
      <c r="AN2065" s="67"/>
      <c r="AO2065" s="67"/>
      <c r="AP2065" s="67"/>
      <c r="AQ2065" s="67"/>
      <c r="AR2065" s="68"/>
      <c r="AS2065" s="68"/>
      <c r="AT2065" s="68"/>
    </row>
    <row r="2066" spans="20:46" ht="18.75" customHeight="1">
      <c r="T2066" s="67"/>
      <c r="U2066" s="67"/>
      <c r="V2066" s="67"/>
      <c r="W2066" s="67"/>
      <c r="X2066" s="67"/>
      <c r="Y2066" s="67"/>
      <c r="Z2066" s="67"/>
      <c r="AA2066" s="67"/>
      <c r="AB2066" s="67"/>
      <c r="AC2066" s="67"/>
      <c r="AD2066" s="68"/>
      <c r="AE2066" s="68"/>
      <c r="AF2066" s="68"/>
      <c r="AH2066" s="67"/>
      <c r="AI2066" s="67"/>
      <c r="AJ2066" s="67"/>
      <c r="AK2066" s="67"/>
      <c r="AL2066" s="67"/>
      <c r="AM2066" s="67"/>
      <c r="AN2066" s="67"/>
      <c r="AO2066" s="67"/>
      <c r="AP2066" s="67"/>
      <c r="AQ2066" s="67"/>
      <c r="AR2066" s="68"/>
      <c r="AS2066" s="68"/>
      <c r="AT2066" s="68"/>
    </row>
    <row r="2067" spans="20:46" ht="18.75" customHeight="1">
      <c r="T2067" s="67"/>
      <c r="U2067" s="67"/>
      <c r="V2067" s="67"/>
      <c r="W2067" s="67"/>
      <c r="X2067" s="67"/>
      <c r="Y2067" s="67"/>
      <c r="Z2067" s="67"/>
      <c r="AA2067" s="67"/>
      <c r="AB2067" s="67"/>
      <c r="AC2067" s="67"/>
      <c r="AD2067" s="68"/>
      <c r="AE2067" s="68"/>
      <c r="AF2067" s="68"/>
      <c r="AH2067" s="67"/>
      <c r="AI2067" s="67"/>
      <c r="AJ2067" s="67"/>
      <c r="AK2067" s="67"/>
      <c r="AL2067" s="67"/>
      <c r="AM2067" s="67"/>
      <c r="AN2067" s="67"/>
      <c r="AO2067" s="67"/>
      <c r="AP2067" s="67"/>
      <c r="AQ2067" s="67"/>
      <c r="AR2067" s="68"/>
      <c r="AS2067" s="68"/>
      <c r="AT2067" s="68"/>
    </row>
    <row r="2068" spans="20:46" ht="18.75" customHeight="1">
      <c r="T2068" s="67"/>
      <c r="U2068" s="67"/>
      <c r="V2068" s="67"/>
      <c r="W2068" s="67"/>
      <c r="X2068" s="67"/>
      <c r="Y2068" s="67"/>
      <c r="Z2068" s="67"/>
      <c r="AA2068" s="67"/>
      <c r="AB2068" s="67"/>
      <c r="AC2068" s="67"/>
      <c r="AD2068" s="68"/>
      <c r="AE2068" s="68"/>
      <c r="AF2068" s="68"/>
      <c r="AH2068" s="67"/>
      <c r="AI2068" s="67"/>
      <c r="AJ2068" s="67"/>
      <c r="AK2068" s="67"/>
      <c r="AL2068" s="67"/>
      <c r="AM2068" s="67"/>
      <c r="AN2068" s="67"/>
      <c r="AO2068" s="67"/>
      <c r="AP2068" s="67"/>
      <c r="AQ2068" s="67"/>
      <c r="AR2068" s="68"/>
      <c r="AS2068" s="68"/>
      <c r="AT2068" s="68"/>
    </row>
    <row r="2069" spans="20:46" ht="18.75" customHeight="1">
      <c r="T2069" s="67"/>
      <c r="U2069" s="67"/>
      <c r="V2069" s="67"/>
      <c r="W2069" s="67"/>
      <c r="X2069" s="67"/>
      <c r="Y2069" s="67"/>
      <c r="Z2069" s="67"/>
      <c r="AA2069" s="67"/>
      <c r="AB2069" s="67"/>
      <c r="AC2069" s="67"/>
      <c r="AD2069" s="68"/>
      <c r="AE2069" s="68"/>
      <c r="AF2069" s="68"/>
      <c r="AH2069" s="67"/>
      <c r="AI2069" s="67"/>
      <c r="AJ2069" s="67"/>
      <c r="AK2069" s="67"/>
      <c r="AL2069" s="67"/>
      <c r="AM2069" s="67"/>
      <c r="AN2069" s="67"/>
      <c r="AO2069" s="67"/>
      <c r="AP2069" s="67"/>
      <c r="AQ2069" s="67"/>
      <c r="AR2069" s="68"/>
      <c r="AS2069" s="68"/>
      <c r="AT2069" s="68"/>
    </row>
    <row r="2070" spans="20:46" ht="18.75" customHeight="1">
      <c r="T2070" s="67"/>
      <c r="U2070" s="67"/>
      <c r="V2070" s="67"/>
      <c r="W2070" s="67"/>
      <c r="X2070" s="67"/>
      <c r="Y2070" s="67"/>
      <c r="Z2070" s="67"/>
      <c r="AA2070" s="67"/>
      <c r="AB2070" s="67"/>
      <c r="AC2070" s="67"/>
      <c r="AD2070" s="68"/>
      <c r="AE2070" s="68"/>
      <c r="AF2070" s="68"/>
      <c r="AH2070" s="67"/>
      <c r="AI2070" s="67"/>
      <c r="AJ2070" s="67"/>
      <c r="AK2070" s="67"/>
      <c r="AL2070" s="67"/>
      <c r="AM2070" s="67"/>
      <c r="AN2070" s="67"/>
      <c r="AO2070" s="67"/>
      <c r="AP2070" s="67"/>
      <c r="AQ2070" s="67"/>
      <c r="AR2070" s="68"/>
      <c r="AS2070" s="68"/>
      <c r="AT2070" s="68"/>
    </row>
    <row r="2071" spans="20:46" ht="18.75" customHeight="1">
      <c r="T2071" s="67"/>
      <c r="U2071" s="67"/>
      <c r="V2071" s="67"/>
      <c r="W2071" s="67"/>
      <c r="X2071" s="67"/>
      <c r="Y2071" s="67"/>
      <c r="Z2071" s="67"/>
      <c r="AA2071" s="67"/>
      <c r="AB2071" s="67"/>
      <c r="AC2071" s="67"/>
      <c r="AD2071" s="68"/>
      <c r="AE2071" s="68"/>
      <c r="AF2071" s="68"/>
      <c r="AH2071" s="67"/>
      <c r="AI2071" s="67"/>
      <c r="AJ2071" s="67"/>
      <c r="AK2071" s="67"/>
      <c r="AL2071" s="67"/>
      <c r="AM2071" s="67"/>
      <c r="AN2071" s="67"/>
      <c r="AO2071" s="67"/>
      <c r="AP2071" s="67"/>
      <c r="AQ2071" s="67"/>
      <c r="AR2071" s="68"/>
      <c r="AS2071" s="68"/>
      <c r="AT2071" s="68"/>
    </row>
    <row r="2072" spans="20:46" ht="18.75" customHeight="1">
      <c r="T2072" s="67"/>
      <c r="U2072" s="67"/>
      <c r="V2072" s="67"/>
      <c r="W2072" s="67"/>
      <c r="X2072" s="67"/>
      <c r="Y2072" s="67"/>
      <c r="Z2072" s="67"/>
      <c r="AA2072" s="67"/>
      <c r="AB2072" s="67"/>
      <c r="AC2072" s="67"/>
      <c r="AD2072" s="68"/>
      <c r="AE2072" s="68"/>
      <c r="AF2072" s="68"/>
      <c r="AH2072" s="67"/>
      <c r="AI2072" s="67"/>
      <c r="AJ2072" s="67"/>
      <c r="AK2072" s="67"/>
      <c r="AL2072" s="67"/>
      <c r="AM2072" s="67"/>
      <c r="AN2072" s="67"/>
      <c r="AO2072" s="67"/>
      <c r="AP2072" s="67"/>
      <c r="AQ2072" s="67"/>
      <c r="AR2072" s="68"/>
      <c r="AS2072" s="68"/>
      <c r="AT2072" s="68"/>
    </row>
    <row r="2073" spans="20:46" ht="18.75" customHeight="1">
      <c r="T2073" s="67"/>
      <c r="U2073" s="67"/>
      <c r="V2073" s="67"/>
      <c r="W2073" s="67"/>
      <c r="X2073" s="67"/>
      <c r="Y2073" s="67"/>
      <c r="Z2073" s="67"/>
      <c r="AA2073" s="67"/>
      <c r="AB2073" s="67"/>
      <c r="AC2073" s="67"/>
      <c r="AD2073" s="68"/>
      <c r="AE2073" s="68"/>
      <c r="AF2073" s="68"/>
      <c r="AH2073" s="67"/>
      <c r="AI2073" s="67"/>
      <c r="AJ2073" s="67"/>
      <c r="AK2073" s="67"/>
      <c r="AL2073" s="67"/>
      <c r="AM2073" s="67"/>
      <c r="AN2073" s="67"/>
      <c r="AO2073" s="67"/>
      <c r="AP2073" s="67"/>
      <c r="AQ2073" s="67"/>
      <c r="AR2073" s="68"/>
      <c r="AS2073" s="68"/>
      <c r="AT2073" s="68"/>
    </row>
    <row r="2074" spans="20:46" ht="18.75" customHeight="1">
      <c r="T2074" s="67"/>
      <c r="U2074" s="67"/>
      <c r="V2074" s="67"/>
      <c r="W2074" s="67"/>
      <c r="X2074" s="67"/>
      <c r="Y2074" s="67"/>
      <c r="Z2074" s="67"/>
      <c r="AA2074" s="67"/>
      <c r="AB2074" s="67"/>
      <c r="AC2074" s="67"/>
      <c r="AD2074" s="68"/>
      <c r="AE2074" s="68"/>
      <c r="AF2074" s="68"/>
      <c r="AH2074" s="67"/>
      <c r="AI2074" s="67"/>
      <c r="AJ2074" s="67"/>
      <c r="AK2074" s="67"/>
      <c r="AL2074" s="67"/>
      <c r="AM2074" s="67"/>
      <c r="AN2074" s="67"/>
      <c r="AO2074" s="67"/>
      <c r="AP2074" s="67"/>
      <c r="AQ2074" s="67"/>
      <c r="AR2074" s="68"/>
      <c r="AS2074" s="68"/>
      <c r="AT2074" s="68"/>
    </row>
    <row r="2075" spans="20:46" ht="18.75" customHeight="1">
      <c r="T2075" s="67"/>
      <c r="U2075" s="67"/>
      <c r="V2075" s="67"/>
      <c r="W2075" s="67"/>
      <c r="X2075" s="67"/>
      <c r="Y2075" s="67"/>
      <c r="Z2075" s="67"/>
      <c r="AA2075" s="67"/>
      <c r="AB2075" s="67"/>
      <c r="AC2075" s="67"/>
      <c r="AD2075" s="68"/>
      <c r="AE2075" s="68"/>
      <c r="AF2075" s="68"/>
      <c r="AH2075" s="67"/>
      <c r="AI2075" s="67"/>
      <c r="AJ2075" s="67"/>
      <c r="AK2075" s="67"/>
      <c r="AL2075" s="67"/>
      <c r="AM2075" s="67"/>
      <c r="AN2075" s="67"/>
      <c r="AO2075" s="67"/>
      <c r="AP2075" s="67"/>
      <c r="AQ2075" s="67"/>
      <c r="AR2075" s="68"/>
      <c r="AS2075" s="68"/>
      <c r="AT2075" s="68"/>
    </row>
    <row r="2076" spans="20:46" ht="18.75" customHeight="1">
      <c r="T2076" s="67"/>
      <c r="U2076" s="67"/>
      <c r="V2076" s="67"/>
      <c r="W2076" s="67"/>
      <c r="X2076" s="67"/>
      <c r="Y2076" s="67"/>
      <c r="Z2076" s="67"/>
      <c r="AA2076" s="67"/>
      <c r="AB2076" s="67"/>
      <c r="AC2076" s="67"/>
      <c r="AD2076" s="68"/>
      <c r="AE2076" s="68"/>
      <c r="AF2076" s="68"/>
      <c r="AH2076" s="67"/>
      <c r="AI2076" s="67"/>
      <c r="AJ2076" s="67"/>
      <c r="AK2076" s="67"/>
      <c r="AL2076" s="67"/>
      <c r="AM2076" s="67"/>
      <c r="AN2076" s="67"/>
      <c r="AO2076" s="67"/>
      <c r="AP2076" s="67"/>
      <c r="AQ2076" s="67"/>
      <c r="AR2076" s="68"/>
      <c r="AS2076" s="68"/>
      <c r="AT2076" s="68"/>
    </row>
    <row r="2077" spans="20:46" ht="18.75" customHeight="1">
      <c r="T2077" s="67"/>
      <c r="U2077" s="67"/>
      <c r="V2077" s="67"/>
      <c r="W2077" s="67"/>
      <c r="X2077" s="67"/>
      <c r="Y2077" s="67"/>
      <c r="Z2077" s="67"/>
      <c r="AA2077" s="67"/>
      <c r="AB2077" s="67"/>
      <c r="AC2077" s="67"/>
      <c r="AD2077" s="68"/>
      <c r="AE2077" s="68"/>
      <c r="AF2077" s="68"/>
      <c r="AH2077" s="67"/>
      <c r="AI2077" s="67"/>
      <c r="AJ2077" s="67"/>
      <c r="AK2077" s="67"/>
      <c r="AL2077" s="67"/>
      <c r="AM2077" s="67"/>
      <c r="AN2077" s="67"/>
      <c r="AO2077" s="67"/>
      <c r="AP2077" s="67"/>
      <c r="AQ2077" s="67"/>
      <c r="AR2077" s="68"/>
      <c r="AS2077" s="68"/>
      <c r="AT2077" s="68"/>
    </row>
    <row r="2078" spans="20:46" ht="18.75" customHeight="1">
      <c r="T2078" s="67"/>
      <c r="U2078" s="67"/>
      <c r="V2078" s="67"/>
      <c r="W2078" s="67"/>
      <c r="X2078" s="67"/>
      <c r="Y2078" s="67"/>
      <c r="Z2078" s="67"/>
      <c r="AA2078" s="67"/>
      <c r="AB2078" s="67"/>
      <c r="AC2078" s="67"/>
      <c r="AD2078" s="68"/>
      <c r="AE2078" s="68"/>
      <c r="AF2078" s="68"/>
      <c r="AH2078" s="67"/>
      <c r="AI2078" s="67"/>
      <c r="AJ2078" s="67"/>
      <c r="AK2078" s="67"/>
      <c r="AL2078" s="67"/>
      <c r="AM2078" s="67"/>
      <c r="AN2078" s="67"/>
      <c r="AO2078" s="67"/>
      <c r="AP2078" s="67"/>
      <c r="AQ2078" s="67"/>
      <c r="AR2078" s="68"/>
      <c r="AS2078" s="68"/>
      <c r="AT2078" s="68"/>
    </row>
    <row r="2079" spans="20:46" ht="18.75" customHeight="1">
      <c r="T2079" s="67"/>
      <c r="U2079" s="67"/>
      <c r="V2079" s="67"/>
      <c r="W2079" s="67"/>
      <c r="X2079" s="67"/>
      <c r="Y2079" s="67"/>
      <c r="Z2079" s="67"/>
      <c r="AA2079" s="67"/>
      <c r="AB2079" s="67"/>
      <c r="AC2079" s="67"/>
      <c r="AD2079" s="68"/>
      <c r="AE2079" s="68"/>
      <c r="AF2079" s="68"/>
      <c r="AH2079" s="67"/>
      <c r="AI2079" s="67"/>
      <c r="AJ2079" s="67"/>
      <c r="AK2079" s="67"/>
      <c r="AL2079" s="67"/>
      <c r="AM2079" s="67"/>
      <c r="AN2079" s="67"/>
      <c r="AO2079" s="67"/>
      <c r="AP2079" s="67"/>
      <c r="AQ2079" s="67"/>
      <c r="AR2079" s="68"/>
      <c r="AS2079" s="68"/>
      <c r="AT2079" s="68"/>
    </row>
    <row r="2080" spans="20:46" ht="18.75" customHeight="1">
      <c r="T2080" s="67"/>
      <c r="U2080" s="67"/>
      <c r="V2080" s="67"/>
      <c r="W2080" s="67"/>
      <c r="X2080" s="67"/>
      <c r="Y2080" s="67"/>
      <c r="Z2080" s="67"/>
      <c r="AA2080" s="67"/>
      <c r="AB2080" s="67"/>
      <c r="AC2080" s="67"/>
      <c r="AD2080" s="68"/>
      <c r="AE2080" s="68"/>
      <c r="AF2080" s="68"/>
      <c r="AH2080" s="67"/>
      <c r="AI2080" s="67"/>
      <c r="AJ2080" s="67"/>
      <c r="AK2080" s="67"/>
      <c r="AL2080" s="67"/>
      <c r="AM2080" s="67"/>
      <c r="AN2080" s="67"/>
      <c r="AO2080" s="67"/>
      <c r="AP2080" s="67"/>
      <c r="AQ2080" s="67"/>
      <c r="AR2080" s="68"/>
      <c r="AS2080" s="68"/>
      <c r="AT2080" s="68"/>
    </row>
    <row r="2081" spans="20:46" ht="18.75" customHeight="1">
      <c r="T2081" s="67"/>
      <c r="U2081" s="67"/>
      <c r="V2081" s="67"/>
      <c r="W2081" s="67"/>
      <c r="X2081" s="67"/>
      <c r="Y2081" s="67"/>
      <c r="Z2081" s="67"/>
      <c r="AA2081" s="67"/>
      <c r="AB2081" s="67"/>
      <c r="AC2081" s="67"/>
      <c r="AD2081" s="68"/>
      <c r="AE2081" s="68"/>
      <c r="AF2081" s="68"/>
      <c r="AH2081" s="67"/>
      <c r="AI2081" s="67"/>
      <c r="AJ2081" s="67"/>
      <c r="AK2081" s="67"/>
      <c r="AL2081" s="67"/>
      <c r="AM2081" s="67"/>
      <c r="AN2081" s="67"/>
      <c r="AO2081" s="67"/>
      <c r="AP2081" s="67"/>
      <c r="AQ2081" s="67"/>
      <c r="AR2081" s="68"/>
      <c r="AS2081" s="68"/>
      <c r="AT2081" s="68"/>
    </row>
    <row r="2082" spans="20:46" ht="18.75" customHeight="1">
      <c r="T2082" s="67"/>
      <c r="U2082" s="67"/>
      <c r="V2082" s="67"/>
      <c r="W2082" s="67"/>
      <c r="X2082" s="67"/>
      <c r="Y2082" s="67"/>
      <c r="Z2082" s="67"/>
      <c r="AA2082" s="67"/>
      <c r="AB2082" s="67"/>
      <c r="AC2082" s="67"/>
      <c r="AD2082" s="68"/>
      <c r="AE2082" s="68"/>
      <c r="AF2082" s="68"/>
      <c r="AH2082" s="67"/>
      <c r="AI2082" s="67"/>
      <c r="AJ2082" s="67"/>
      <c r="AK2082" s="67"/>
      <c r="AL2082" s="67"/>
      <c r="AM2082" s="67"/>
      <c r="AN2082" s="67"/>
      <c r="AO2082" s="67"/>
      <c r="AP2082" s="67"/>
      <c r="AQ2082" s="67"/>
      <c r="AR2082" s="68"/>
      <c r="AS2082" s="68"/>
      <c r="AT2082" s="68"/>
    </row>
    <row r="2083" spans="20:46" ht="18.75" customHeight="1">
      <c r="T2083" s="67"/>
      <c r="U2083" s="67"/>
      <c r="V2083" s="67"/>
      <c r="W2083" s="67"/>
      <c r="X2083" s="67"/>
      <c r="Y2083" s="67"/>
      <c r="Z2083" s="67"/>
      <c r="AA2083" s="67"/>
      <c r="AB2083" s="67"/>
      <c r="AC2083" s="67"/>
      <c r="AD2083" s="68"/>
      <c r="AE2083" s="68"/>
      <c r="AF2083" s="68"/>
      <c r="AH2083" s="67"/>
      <c r="AI2083" s="67"/>
      <c r="AJ2083" s="67"/>
      <c r="AK2083" s="67"/>
      <c r="AL2083" s="67"/>
      <c r="AM2083" s="67"/>
      <c r="AN2083" s="67"/>
      <c r="AO2083" s="67"/>
      <c r="AP2083" s="67"/>
      <c r="AQ2083" s="67"/>
      <c r="AR2083" s="68"/>
      <c r="AS2083" s="68"/>
      <c r="AT2083" s="68"/>
    </row>
    <row r="2084" spans="20:46" ht="18.75" customHeight="1">
      <c r="T2084" s="67"/>
      <c r="U2084" s="67"/>
      <c r="V2084" s="67"/>
      <c r="W2084" s="67"/>
      <c r="X2084" s="67"/>
      <c r="Y2084" s="67"/>
      <c r="Z2084" s="67"/>
      <c r="AA2084" s="67"/>
      <c r="AB2084" s="67"/>
      <c r="AC2084" s="67"/>
      <c r="AD2084" s="68"/>
      <c r="AE2084" s="68"/>
      <c r="AF2084" s="68"/>
      <c r="AH2084" s="67"/>
      <c r="AI2084" s="67"/>
      <c r="AJ2084" s="67"/>
      <c r="AK2084" s="67"/>
      <c r="AL2084" s="67"/>
      <c r="AM2084" s="67"/>
      <c r="AN2084" s="67"/>
      <c r="AO2084" s="67"/>
      <c r="AP2084" s="67"/>
      <c r="AQ2084" s="67"/>
      <c r="AR2084" s="68"/>
      <c r="AS2084" s="68"/>
      <c r="AT2084" s="68"/>
    </row>
    <row r="2085" spans="20:46" ht="18.75" customHeight="1">
      <c r="T2085" s="67"/>
      <c r="U2085" s="67"/>
      <c r="V2085" s="67"/>
      <c r="W2085" s="67"/>
      <c r="X2085" s="67"/>
      <c r="Y2085" s="67"/>
      <c r="Z2085" s="67"/>
      <c r="AA2085" s="67"/>
      <c r="AB2085" s="67"/>
      <c r="AC2085" s="67"/>
      <c r="AD2085" s="68"/>
      <c r="AE2085" s="68"/>
      <c r="AF2085" s="68"/>
      <c r="AH2085" s="67"/>
      <c r="AI2085" s="67"/>
      <c r="AJ2085" s="67"/>
      <c r="AK2085" s="67"/>
      <c r="AL2085" s="67"/>
      <c r="AM2085" s="67"/>
      <c r="AN2085" s="67"/>
      <c r="AO2085" s="67"/>
      <c r="AP2085" s="67"/>
      <c r="AQ2085" s="67"/>
      <c r="AR2085" s="68"/>
      <c r="AS2085" s="68"/>
      <c r="AT2085" s="68"/>
    </row>
    <row r="2086" spans="20:46" ht="18.75" customHeight="1">
      <c r="T2086" s="67"/>
      <c r="U2086" s="67"/>
      <c r="V2086" s="67"/>
      <c r="W2086" s="67"/>
      <c r="X2086" s="67"/>
      <c r="Y2086" s="67"/>
      <c r="Z2086" s="67"/>
      <c r="AA2086" s="67"/>
      <c r="AB2086" s="67"/>
      <c r="AC2086" s="67"/>
      <c r="AD2086" s="68"/>
      <c r="AE2086" s="68"/>
      <c r="AF2086" s="68"/>
      <c r="AH2086" s="67"/>
      <c r="AI2086" s="67"/>
      <c r="AJ2086" s="67"/>
      <c r="AK2086" s="67"/>
      <c r="AL2086" s="67"/>
      <c r="AM2086" s="67"/>
      <c r="AN2086" s="67"/>
      <c r="AO2086" s="67"/>
      <c r="AP2086" s="67"/>
      <c r="AQ2086" s="67"/>
      <c r="AR2086" s="68"/>
      <c r="AS2086" s="68"/>
      <c r="AT2086" s="68"/>
    </row>
    <row r="2087" spans="20:46" ht="18.75" customHeight="1">
      <c r="T2087" s="67"/>
      <c r="U2087" s="67"/>
      <c r="V2087" s="67"/>
      <c r="W2087" s="67"/>
      <c r="X2087" s="67"/>
      <c r="Y2087" s="67"/>
      <c r="Z2087" s="67"/>
      <c r="AA2087" s="67"/>
      <c r="AB2087" s="67"/>
      <c r="AC2087" s="67"/>
      <c r="AD2087" s="68"/>
      <c r="AE2087" s="68"/>
      <c r="AF2087" s="68"/>
      <c r="AH2087" s="67"/>
      <c r="AI2087" s="67"/>
      <c r="AJ2087" s="67"/>
      <c r="AK2087" s="67"/>
      <c r="AL2087" s="67"/>
      <c r="AM2087" s="67"/>
      <c r="AN2087" s="67"/>
      <c r="AO2087" s="67"/>
      <c r="AP2087" s="67"/>
      <c r="AQ2087" s="67"/>
      <c r="AR2087" s="68"/>
      <c r="AS2087" s="68"/>
      <c r="AT2087" s="68"/>
    </row>
    <row r="2088" spans="20:46" ht="18.75" customHeight="1">
      <c r="T2088" s="67"/>
      <c r="U2088" s="67"/>
      <c r="V2088" s="67"/>
      <c r="W2088" s="67"/>
      <c r="X2088" s="67"/>
      <c r="Y2088" s="67"/>
      <c r="Z2088" s="67"/>
      <c r="AA2088" s="67"/>
      <c r="AB2088" s="67"/>
      <c r="AC2088" s="67"/>
      <c r="AD2088" s="68"/>
      <c r="AE2088" s="68"/>
      <c r="AF2088" s="68"/>
      <c r="AH2088" s="67"/>
      <c r="AI2088" s="67"/>
      <c r="AJ2088" s="67"/>
      <c r="AK2088" s="67"/>
      <c r="AL2088" s="67"/>
      <c r="AM2088" s="67"/>
      <c r="AN2088" s="67"/>
      <c r="AO2088" s="67"/>
      <c r="AP2088" s="67"/>
      <c r="AQ2088" s="67"/>
      <c r="AR2088" s="68"/>
      <c r="AS2088" s="68"/>
      <c r="AT2088" s="68"/>
    </row>
    <row r="2089" spans="20:46" ht="18.75" customHeight="1">
      <c r="T2089" s="67"/>
      <c r="U2089" s="67"/>
      <c r="V2089" s="67"/>
      <c r="W2089" s="67"/>
      <c r="X2089" s="67"/>
      <c r="Y2089" s="67"/>
      <c r="Z2089" s="67"/>
      <c r="AA2089" s="67"/>
      <c r="AB2089" s="67"/>
      <c r="AC2089" s="67"/>
      <c r="AD2089" s="68"/>
      <c r="AE2089" s="68"/>
      <c r="AF2089" s="68"/>
      <c r="AH2089" s="67"/>
      <c r="AI2089" s="67"/>
      <c r="AJ2089" s="67"/>
      <c r="AK2089" s="67"/>
      <c r="AL2089" s="67"/>
      <c r="AM2089" s="67"/>
      <c r="AN2089" s="67"/>
      <c r="AO2089" s="67"/>
      <c r="AP2089" s="67"/>
      <c r="AQ2089" s="67"/>
      <c r="AR2089" s="68"/>
      <c r="AS2089" s="68"/>
      <c r="AT2089" s="68"/>
    </row>
    <row r="2090" spans="20:46" ht="18.75" customHeight="1">
      <c r="T2090" s="67"/>
      <c r="U2090" s="67"/>
      <c r="V2090" s="67"/>
      <c r="W2090" s="67"/>
      <c r="X2090" s="67"/>
      <c r="Y2090" s="67"/>
      <c r="Z2090" s="67"/>
      <c r="AA2090" s="67"/>
      <c r="AB2090" s="67"/>
      <c r="AC2090" s="67"/>
      <c r="AD2090" s="68"/>
      <c r="AE2090" s="68"/>
      <c r="AF2090" s="68"/>
      <c r="AH2090" s="67"/>
      <c r="AI2090" s="67"/>
      <c r="AJ2090" s="67"/>
      <c r="AK2090" s="67"/>
      <c r="AL2090" s="67"/>
      <c r="AM2090" s="67"/>
      <c r="AN2090" s="67"/>
      <c r="AO2090" s="67"/>
      <c r="AP2090" s="67"/>
      <c r="AQ2090" s="67"/>
      <c r="AR2090" s="68"/>
      <c r="AS2090" s="68"/>
      <c r="AT2090" s="68"/>
    </row>
    <row r="2091" spans="20:46" ht="18.75" customHeight="1">
      <c r="T2091" s="67"/>
      <c r="U2091" s="67"/>
      <c r="V2091" s="67"/>
      <c r="W2091" s="67"/>
      <c r="X2091" s="67"/>
      <c r="Y2091" s="67"/>
      <c r="Z2091" s="67"/>
      <c r="AA2091" s="67"/>
      <c r="AB2091" s="67"/>
      <c r="AC2091" s="67"/>
      <c r="AD2091" s="68"/>
      <c r="AE2091" s="68"/>
      <c r="AF2091" s="68"/>
      <c r="AH2091" s="67"/>
      <c r="AI2091" s="67"/>
      <c r="AJ2091" s="67"/>
      <c r="AK2091" s="67"/>
      <c r="AL2091" s="67"/>
      <c r="AM2091" s="67"/>
      <c r="AN2091" s="67"/>
      <c r="AO2091" s="67"/>
      <c r="AP2091" s="67"/>
      <c r="AQ2091" s="67"/>
      <c r="AR2091" s="68"/>
      <c r="AS2091" s="68"/>
      <c r="AT2091" s="68"/>
    </row>
    <row r="2092" spans="20:46" ht="18.75" customHeight="1">
      <c r="T2092" s="67"/>
      <c r="U2092" s="67"/>
      <c r="V2092" s="67"/>
      <c r="W2092" s="67"/>
      <c r="X2092" s="67"/>
      <c r="Y2092" s="67"/>
      <c r="Z2092" s="67"/>
      <c r="AA2092" s="67"/>
      <c r="AB2092" s="67"/>
      <c r="AC2092" s="67"/>
      <c r="AD2092" s="68"/>
      <c r="AE2092" s="68"/>
      <c r="AF2092" s="68"/>
      <c r="AH2092" s="67"/>
      <c r="AI2092" s="67"/>
      <c r="AJ2092" s="67"/>
      <c r="AK2092" s="67"/>
      <c r="AL2092" s="67"/>
      <c r="AM2092" s="67"/>
      <c r="AN2092" s="67"/>
      <c r="AO2092" s="67"/>
      <c r="AP2092" s="67"/>
      <c r="AQ2092" s="67"/>
      <c r="AR2092" s="68"/>
      <c r="AS2092" s="68"/>
      <c r="AT2092" s="68"/>
    </row>
    <row r="2093" spans="20:46" ht="18.75" customHeight="1">
      <c r="T2093" s="67"/>
      <c r="U2093" s="67"/>
      <c r="V2093" s="67"/>
      <c r="W2093" s="67"/>
      <c r="X2093" s="67"/>
      <c r="Y2093" s="67"/>
      <c r="Z2093" s="67"/>
      <c r="AA2093" s="67"/>
      <c r="AB2093" s="67"/>
      <c r="AC2093" s="67"/>
      <c r="AD2093" s="68"/>
      <c r="AE2093" s="68"/>
      <c r="AF2093" s="68"/>
      <c r="AH2093" s="67"/>
      <c r="AI2093" s="67"/>
      <c r="AJ2093" s="67"/>
      <c r="AK2093" s="67"/>
      <c r="AL2093" s="67"/>
      <c r="AM2093" s="67"/>
      <c r="AN2093" s="67"/>
      <c r="AO2093" s="67"/>
      <c r="AP2093" s="67"/>
      <c r="AQ2093" s="67"/>
      <c r="AR2093" s="68"/>
      <c r="AS2093" s="68"/>
      <c r="AT2093" s="68"/>
    </row>
    <row r="2094" spans="20:46" ht="18.75" customHeight="1">
      <c r="T2094" s="67"/>
      <c r="U2094" s="67"/>
      <c r="V2094" s="67"/>
      <c r="W2094" s="67"/>
      <c r="X2094" s="67"/>
      <c r="Y2094" s="67"/>
      <c r="Z2094" s="67"/>
      <c r="AA2094" s="67"/>
      <c r="AB2094" s="67"/>
      <c r="AC2094" s="67"/>
      <c r="AD2094" s="68"/>
      <c r="AE2094" s="68"/>
      <c r="AF2094" s="68"/>
      <c r="AH2094" s="67"/>
      <c r="AI2094" s="67"/>
      <c r="AJ2094" s="67"/>
      <c r="AK2094" s="67"/>
      <c r="AL2094" s="67"/>
      <c r="AM2094" s="67"/>
      <c r="AN2094" s="67"/>
      <c r="AO2094" s="67"/>
      <c r="AP2094" s="67"/>
      <c r="AQ2094" s="67"/>
      <c r="AR2094" s="68"/>
      <c r="AS2094" s="68"/>
      <c r="AT2094" s="68"/>
    </row>
    <row r="2095" spans="20:46" ht="18.75" customHeight="1">
      <c r="T2095" s="67"/>
      <c r="U2095" s="67"/>
      <c r="V2095" s="67"/>
      <c r="W2095" s="67"/>
      <c r="X2095" s="67"/>
      <c r="Y2095" s="67"/>
      <c r="Z2095" s="67"/>
      <c r="AA2095" s="67"/>
      <c r="AB2095" s="67"/>
      <c r="AC2095" s="67"/>
      <c r="AD2095" s="68"/>
      <c r="AE2095" s="68"/>
      <c r="AF2095" s="68"/>
      <c r="AH2095" s="67"/>
      <c r="AI2095" s="67"/>
      <c r="AJ2095" s="67"/>
      <c r="AK2095" s="67"/>
      <c r="AL2095" s="67"/>
      <c r="AM2095" s="67"/>
      <c r="AN2095" s="67"/>
      <c r="AO2095" s="67"/>
      <c r="AP2095" s="67"/>
      <c r="AQ2095" s="67"/>
      <c r="AR2095" s="68"/>
      <c r="AS2095" s="68"/>
      <c r="AT2095" s="68"/>
    </row>
    <row r="2096" spans="20:46" ht="18.75" customHeight="1">
      <c r="T2096" s="67"/>
      <c r="U2096" s="67"/>
      <c r="V2096" s="67"/>
      <c r="W2096" s="67"/>
      <c r="X2096" s="67"/>
      <c r="Y2096" s="67"/>
      <c r="Z2096" s="67"/>
      <c r="AA2096" s="67"/>
      <c r="AB2096" s="67"/>
      <c r="AC2096" s="67"/>
      <c r="AD2096" s="68"/>
      <c r="AE2096" s="68"/>
      <c r="AF2096" s="68"/>
      <c r="AH2096" s="67"/>
      <c r="AI2096" s="67"/>
      <c r="AJ2096" s="67"/>
      <c r="AK2096" s="67"/>
      <c r="AL2096" s="67"/>
      <c r="AM2096" s="67"/>
      <c r="AN2096" s="67"/>
      <c r="AO2096" s="67"/>
      <c r="AP2096" s="67"/>
      <c r="AQ2096" s="67"/>
      <c r="AR2096" s="68"/>
      <c r="AS2096" s="68"/>
      <c r="AT2096" s="68"/>
    </row>
    <row r="2097" spans="20:46" ht="18.75" customHeight="1">
      <c r="T2097" s="67"/>
      <c r="U2097" s="67"/>
      <c r="V2097" s="67"/>
      <c r="W2097" s="67"/>
      <c r="X2097" s="67"/>
      <c r="Y2097" s="67"/>
      <c r="Z2097" s="67"/>
      <c r="AA2097" s="67"/>
      <c r="AB2097" s="67"/>
      <c r="AC2097" s="67"/>
      <c r="AD2097" s="68"/>
      <c r="AE2097" s="68"/>
      <c r="AF2097" s="68"/>
      <c r="AH2097" s="67"/>
      <c r="AI2097" s="67"/>
      <c r="AJ2097" s="67"/>
      <c r="AK2097" s="67"/>
      <c r="AL2097" s="67"/>
      <c r="AM2097" s="67"/>
      <c r="AN2097" s="67"/>
      <c r="AO2097" s="67"/>
      <c r="AP2097" s="67"/>
      <c r="AQ2097" s="67"/>
      <c r="AR2097" s="68"/>
      <c r="AS2097" s="68"/>
      <c r="AT2097" s="68"/>
    </row>
    <row r="2098" spans="20:46" ht="18.75" customHeight="1">
      <c r="T2098" s="67"/>
      <c r="U2098" s="67"/>
      <c r="V2098" s="67"/>
      <c r="W2098" s="67"/>
      <c r="X2098" s="67"/>
      <c r="Y2098" s="67"/>
      <c r="Z2098" s="67"/>
      <c r="AA2098" s="67"/>
      <c r="AB2098" s="67"/>
      <c r="AC2098" s="67"/>
      <c r="AD2098" s="68"/>
      <c r="AE2098" s="68"/>
      <c r="AF2098" s="68"/>
      <c r="AH2098" s="67"/>
      <c r="AI2098" s="67"/>
      <c r="AJ2098" s="67"/>
      <c r="AK2098" s="67"/>
      <c r="AL2098" s="67"/>
      <c r="AM2098" s="67"/>
      <c r="AN2098" s="67"/>
      <c r="AO2098" s="67"/>
      <c r="AP2098" s="67"/>
      <c r="AQ2098" s="67"/>
      <c r="AR2098" s="68"/>
      <c r="AS2098" s="68"/>
      <c r="AT2098" s="68"/>
    </row>
    <row r="2099" spans="20:46" ht="18.75" customHeight="1">
      <c r="T2099" s="67"/>
      <c r="U2099" s="67"/>
      <c r="V2099" s="67"/>
      <c r="W2099" s="67"/>
      <c r="X2099" s="67"/>
      <c r="Y2099" s="67"/>
      <c r="Z2099" s="67"/>
      <c r="AA2099" s="67"/>
      <c r="AB2099" s="67"/>
      <c r="AC2099" s="67"/>
      <c r="AD2099" s="68"/>
      <c r="AE2099" s="68"/>
      <c r="AF2099" s="68"/>
      <c r="AH2099" s="67"/>
      <c r="AI2099" s="67"/>
      <c r="AJ2099" s="67"/>
      <c r="AK2099" s="67"/>
      <c r="AL2099" s="67"/>
      <c r="AM2099" s="67"/>
      <c r="AN2099" s="67"/>
      <c r="AO2099" s="67"/>
      <c r="AP2099" s="67"/>
      <c r="AQ2099" s="67"/>
      <c r="AR2099" s="68"/>
      <c r="AS2099" s="68"/>
      <c r="AT2099" s="68"/>
    </row>
    <row r="2100" spans="20:46" ht="18.75" customHeight="1">
      <c r="T2100" s="67"/>
      <c r="U2100" s="67"/>
      <c r="V2100" s="67"/>
      <c r="W2100" s="67"/>
      <c r="X2100" s="67"/>
      <c r="Y2100" s="67"/>
      <c r="Z2100" s="67"/>
      <c r="AA2100" s="67"/>
      <c r="AB2100" s="67"/>
      <c r="AC2100" s="67"/>
      <c r="AD2100" s="68"/>
      <c r="AE2100" s="68"/>
      <c r="AF2100" s="68"/>
      <c r="AH2100" s="67"/>
      <c r="AI2100" s="67"/>
      <c r="AJ2100" s="67"/>
      <c r="AK2100" s="67"/>
      <c r="AL2100" s="67"/>
      <c r="AM2100" s="67"/>
      <c r="AN2100" s="67"/>
      <c r="AO2100" s="67"/>
      <c r="AP2100" s="67"/>
      <c r="AQ2100" s="67"/>
      <c r="AR2100" s="68"/>
      <c r="AS2100" s="68"/>
      <c r="AT2100" s="68"/>
    </row>
    <row r="2101" spans="20:46" ht="18.75" customHeight="1">
      <c r="T2101" s="67"/>
      <c r="U2101" s="67"/>
      <c r="V2101" s="67"/>
      <c r="W2101" s="67"/>
      <c r="X2101" s="67"/>
      <c r="Y2101" s="67"/>
      <c r="Z2101" s="67"/>
      <c r="AA2101" s="67"/>
      <c r="AB2101" s="67"/>
      <c r="AC2101" s="67"/>
      <c r="AD2101" s="68"/>
      <c r="AE2101" s="68"/>
      <c r="AF2101" s="68"/>
      <c r="AH2101" s="67"/>
      <c r="AI2101" s="67"/>
      <c r="AJ2101" s="67"/>
      <c r="AK2101" s="67"/>
      <c r="AL2101" s="67"/>
      <c r="AM2101" s="67"/>
      <c r="AN2101" s="67"/>
      <c r="AO2101" s="67"/>
      <c r="AP2101" s="67"/>
      <c r="AQ2101" s="67"/>
      <c r="AR2101" s="68"/>
      <c r="AS2101" s="68"/>
      <c r="AT2101" s="68"/>
    </row>
    <row r="2102" spans="20:46" ht="18.75" customHeight="1">
      <c r="T2102" s="67"/>
      <c r="U2102" s="67"/>
      <c r="V2102" s="67"/>
      <c r="W2102" s="67"/>
      <c r="X2102" s="67"/>
      <c r="Y2102" s="67"/>
      <c r="Z2102" s="67"/>
      <c r="AA2102" s="67"/>
      <c r="AB2102" s="67"/>
      <c r="AC2102" s="67"/>
      <c r="AD2102" s="68"/>
      <c r="AE2102" s="68"/>
      <c r="AF2102" s="68"/>
      <c r="AH2102" s="67"/>
      <c r="AI2102" s="67"/>
      <c r="AJ2102" s="67"/>
      <c r="AK2102" s="67"/>
      <c r="AL2102" s="67"/>
      <c r="AM2102" s="67"/>
      <c r="AN2102" s="67"/>
      <c r="AO2102" s="67"/>
      <c r="AP2102" s="67"/>
      <c r="AQ2102" s="67"/>
      <c r="AR2102" s="68"/>
      <c r="AS2102" s="68"/>
      <c r="AT2102" s="68"/>
    </row>
    <row r="2103" spans="20:46" ht="18.75" customHeight="1">
      <c r="T2103" s="67"/>
      <c r="U2103" s="67"/>
      <c r="V2103" s="67"/>
      <c r="W2103" s="67"/>
      <c r="X2103" s="67"/>
      <c r="Y2103" s="67"/>
      <c r="Z2103" s="67"/>
      <c r="AA2103" s="67"/>
      <c r="AB2103" s="67"/>
      <c r="AC2103" s="67"/>
      <c r="AD2103" s="68"/>
      <c r="AE2103" s="68"/>
      <c r="AF2103" s="68"/>
      <c r="AH2103" s="67"/>
      <c r="AI2103" s="67"/>
      <c r="AJ2103" s="67"/>
      <c r="AK2103" s="67"/>
      <c r="AL2103" s="67"/>
      <c r="AM2103" s="67"/>
      <c r="AN2103" s="67"/>
      <c r="AO2103" s="67"/>
      <c r="AP2103" s="67"/>
      <c r="AQ2103" s="67"/>
      <c r="AR2103" s="68"/>
      <c r="AS2103" s="68"/>
      <c r="AT2103" s="68"/>
    </row>
    <row r="2104" spans="20:46" ht="18.75" customHeight="1">
      <c r="T2104" s="67"/>
      <c r="U2104" s="67"/>
      <c r="V2104" s="67"/>
      <c r="W2104" s="67"/>
      <c r="X2104" s="67"/>
      <c r="Y2104" s="67"/>
      <c r="Z2104" s="67"/>
      <c r="AA2104" s="67"/>
      <c r="AB2104" s="67"/>
      <c r="AC2104" s="67"/>
      <c r="AD2104" s="68"/>
      <c r="AE2104" s="68"/>
      <c r="AF2104" s="68"/>
      <c r="AH2104" s="67"/>
      <c r="AI2104" s="67"/>
      <c r="AJ2104" s="67"/>
      <c r="AK2104" s="67"/>
      <c r="AL2104" s="67"/>
      <c r="AM2104" s="67"/>
      <c r="AN2104" s="67"/>
      <c r="AO2104" s="67"/>
      <c r="AP2104" s="67"/>
      <c r="AQ2104" s="67"/>
      <c r="AR2104" s="68"/>
      <c r="AS2104" s="68"/>
      <c r="AT2104" s="68"/>
    </row>
    <row r="2105" spans="20:46" ht="18.75" customHeight="1">
      <c r="T2105" s="67"/>
      <c r="U2105" s="67"/>
      <c r="V2105" s="67"/>
      <c r="W2105" s="67"/>
      <c r="X2105" s="67"/>
      <c r="Y2105" s="67"/>
      <c r="Z2105" s="67"/>
      <c r="AA2105" s="67"/>
      <c r="AB2105" s="67"/>
      <c r="AC2105" s="67"/>
      <c r="AD2105" s="68"/>
      <c r="AE2105" s="68"/>
      <c r="AF2105" s="68"/>
      <c r="AH2105" s="67"/>
      <c r="AI2105" s="67"/>
      <c r="AJ2105" s="67"/>
      <c r="AK2105" s="67"/>
      <c r="AL2105" s="67"/>
      <c r="AM2105" s="67"/>
      <c r="AN2105" s="67"/>
      <c r="AO2105" s="67"/>
      <c r="AP2105" s="67"/>
      <c r="AQ2105" s="67"/>
      <c r="AR2105" s="68"/>
      <c r="AS2105" s="68"/>
      <c r="AT2105" s="68"/>
    </row>
    <row r="2106" spans="20:46" ht="18.75" customHeight="1">
      <c r="T2106" s="67"/>
      <c r="U2106" s="67"/>
      <c r="V2106" s="67"/>
      <c r="W2106" s="67"/>
      <c r="X2106" s="67"/>
      <c r="Y2106" s="67"/>
      <c r="Z2106" s="67"/>
      <c r="AA2106" s="67"/>
      <c r="AB2106" s="67"/>
      <c r="AC2106" s="67"/>
      <c r="AD2106" s="68"/>
      <c r="AE2106" s="68"/>
      <c r="AF2106" s="68"/>
      <c r="AH2106" s="67"/>
      <c r="AI2106" s="67"/>
      <c r="AJ2106" s="67"/>
      <c r="AK2106" s="67"/>
      <c r="AL2106" s="67"/>
      <c r="AM2106" s="67"/>
      <c r="AN2106" s="67"/>
      <c r="AO2106" s="67"/>
      <c r="AP2106" s="67"/>
      <c r="AQ2106" s="67"/>
      <c r="AR2106" s="68"/>
      <c r="AS2106" s="68"/>
      <c r="AT2106" s="68"/>
    </row>
    <row r="2107" spans="20:46" ht="18.75" customHeight="1">
      <c r="T2107" s="67"/>
      <c r="U2107" s="67"/>
      <c r="V2107" s="67"/>
      <c r="W2107" s="67"/>
      <c r="X2107" s="67"/>
      <c r="Y2107" s="67"/>
      <c r="Z2107" s="67"/>
      <c r="AA2107" s="67"/>
      <c r="AB2107" s="67"/>
      <c r="AC2107" s="67"/>
      <c r="AD2107" s="68"/>
      <c r="AE2107" s="68"/>
      <c r="AF2107" s="68"/>
      <c r="AH2107" s="67"/>
      <c r="AI2107" s="67"/>
      <c r="AJ2107" s="67"/>
      <c r="AK2107" s="67"/>
      <c r="AL2107" s="67"/>
      <c r="AM2107" s="67"/>
      <c r="AN2107" s="67"/>
      <c r="AO2107" s="67"/>
      <c r="AP2107" s="67"/>
      <c r="AQ2107" s="67"/>
      <c r="AR2107" s="68"/>
      <c r="AS2107" s="68"/>
      <c r="AT2107" s="68"/>
    </row>
    <row r="2108" spans="20:46" ht="18.75" customHeight="1">
      <c r="T2108" s="67"/>
      <c r="U2108" s="67"/>
      <c r="V2108" s="67"/>
      <c r="W2108" s="67"/>
      <c r="X2108" s="67"/>
      <c r="Y2108" s="67"/>
      <c r="Z2108" s="67"/>
      <c r="AA2108" s="67"/>
      <c r="AB2108" s="67"/>
      <c r="AC2108" s="67"/>
      <c r="AD2108" s="68"/>
      <c r="AE2108" s="68"/>
      <c r="AF2108" s="68"/>
      <c r="AH2108" s="67"/>
      <c r="AI2108" s="67"/>
      <c r="AJ2108" s="67"/>
      <c r="AK2108" s="67"/>
      <c r="AL2108" s="67"/>
      <c r="AM2108" s="67"/>
      <c r="AN2108" s="67"/>
      <c r="AO2108" s="67"/>
      <c r="AP2108" s="67"/>
      <c r="AQ2108" s="67"/>
      <c r="AR2108" s="68"/>
      <c r="AS2108" s="68"/>
      <c r="AT2108" s="68"/>
    </row>
    <row r="2109" spans="20:46" ht="18.75" customHeight="1">
      <c r="T2109" s="67"/>
      <c r="U2109" s="67"/>
      <c r="V2109" s="67"/>
      <c r="W2109" s="67"/>
      <c r="X2109" s="67"/>
      <c r="Y2109" s="67"/>
      <c r="Z2109" s="67"/>
      <c r="AA2109" s="67"/>
      <c r="AB2109" s="67"/>
      <c r="AC2109" s="67"/>
      <c r="AD2109" s="68"/>
      <c r="AE2109" s="68"/>
      <c r="AF2109" s="68"/>
      <c r="AH2109" s="67"/>
      <c r="AI2109" s="67"/>
      <c r="AJ2109" s="67"/>
      <c r="AK2109" s="67"/>
      <c r="AL2109" s="67"/>
      <c r="AM2109" s="67"/>
      <c r="AN2109" s="67"/>
      <c r="AO2109" s="67"/>
      <c r="AP2109" s="67"/>
      <c r="AQ2109" s="67"/>
      <c r="AR2109" s="68"/>
      <c r="AS2109" s="68"/>
      <c r="AT2109" s="68"/>
    </row>
    <row r="2110" spans="20:46" ht="18.75" customHeight="1">
      <c r="T2110" s="67"/>
      <c r="U2110" s="67"/>
      <c r="V2110" s="67"/>
      <c r="W2110" s="67"/>
      <c r="X2110" s="67"/>
      <c r="Y2110" s="67"/>
      <c r="Z2110" s="67"/>
      <c r="AA2110" s="67"/>
      <c r="AB2110" s="67"/>
      <c r="AC2110" s="67"/>
      <c r="AD2110" s="68"/>
      <c r="AE2110" s="68"/>
      <c r="AF2110" s="68"/>
      <c r="AH2110" s="67"/>
      <c r="AI2110" s="67"/>
      <c r="AJ2110" s="67"/>
      <c r="AK2110" s="67"/>
      <c r="AL2110" s="67"/>
      <c r="AM2110" s="67"/>
      <c r="AN2110" s="67"/>
      <c r="AO2110" s="67"/>
      <c r="AP2110" s="67"/>
      <c r="AQ2110" s="67"/>
      <c r="AR2110" s="68"/>
      <c r="AS2110" s="68"/>
      <c r="AT2110" s="68"/>
    </row>
    <row r="2111" spans="20:46" ht="18.75" customHeight="1">
      <c r="T2111" s="67"/>
      <c r="U2111" s="67"/>
      <c r="V2111" s="67"/>
      <c r="W2111" s="67"/>
      <c r="X2111" s="67"/>
      <c r="Y2111" s="67"/>
      <c r="Z2111" s="67"/>
      <c r="AA2111" s="67"/>
      <c r="AB2111" s="67"/>
      <c r="AC2111" s="67"/>
      <c r="AD2111" s="68"/>
      <c r="AE2111" s="68"/>
      <c r="AF2111" s="68"/>
      <c r="AH2111" s="67"/>
      <c r="AI2111" s="67"/>
      <c r="AJ2111" s="67"/>
      <c r="AK2111" s="67"/>
      <c r="AL2111" s="67"/>
      <c r="AM2111" s="67"/>
      <c r="AN2111" s="67"/>
      <c r="AO2111" s="67"/>
      <c r="AP2111" s="67"/>
      <c r="AQ2111" s="67"/>
      <c r="AR2111" s="68"/>
      <c r="AS2111" s="68"/>
      <c r="AT2111" s="68"/>
    </row>
    <row r="2112" spans="20:46" ht="18.75" customHeight="1">
      <c r="T2112" s="67"/>
      <c r="U2112" s="67"/>
      <c r="V2112" s="67"/>
      <c r="W2112" s="67"/>
      <c r="X2112" s="67"/>
      <c r="Y2112" s="67"/>
      <c r="Z2112" s="67"/>
      <c r="AA2112" s="67"/>
      <c r="AB2112" s="67"/>
      <c r="AC2112" s="67"/>
      <c r="AD2112" s="68"/>
      <c r="AE2112" s="68"/>
      <c r="AF2112" s="68"/>
      <c r="AH2112" s="67"/>
      <c r="AI2112" s="67"/>
      <c r="AJ2112" s="67"/>
      <c r="AK2112" s="67"/>
      <c r="AL2112" s="67"/>
      <c r="AM2112" s="67"/>
      <c r="AN2112" s="67"/>
      <c r="AO2112" s="67"/>
      <c r="AP2112" s="67"/>
      <c r="AQ2112" s="67"/>
      <c r="AR2112" s="68"/>
      <c r="AS2112" s="68"/>
      <c r="AT2112" s="68"/>
    </row>
    <row r="2113" spans="20:46" ht="18.75" customHeight="1">
      <c r="T2113" s="67"/>
      <c r="U2113" s="67"/>
      <c r="V2113" s="67"/>
      <c r="W2113" s="67"/>
      <c r="X2113" s="67"/>
      <c r="Y2113" s="67"/>
      <c r="Z2113" s="67"/>
      <c r="AA2113" s="67"/>
      <c r="AB2113" s="67"/>
      <c r="AC2113" s="67"/>
      <c r="AD2113" s="68"/>
      <c r="AE2113" s="68"/>
      <c r="AF2113" s="68"/>
      <c r="AH2113" s="67"/>
      <c r="AI2113" s="67"/>
      <c r="AJ2113" s="67"/>
      <c r="AK2113" s="67"/>
      <c r="AL2113" s="67"/>
      <c r="AM2113" s="67"/>
      <c r="AN2113" s="67"/>
      <c r="AO2113" s="67"/>
      <c r="AP2113" s="67"/>
      <c r="AQ2113" s="67"/>
      <c r="AR2113" s="68"/>
      <c r="AS2113" s="68"/>
      <c r="AT2113" s="68"/>
    </row>
    <row r="2114" spans="20:46" ht="18.75" customHeight="1">
      <c r="T2114" s="67"/>
      <c r="U2114" s="67"/>
      <c r="V2114" s="67"/>
      <c r="W2114" s="67"/>
      <c r="X2114" s="67"/>
      <c r="Y2114" s="67"/>
      <c r="Z2114" s="67"/>
      <c r="AA2114" s="67"/>
      <c r="AB2114" s="67"/>
      <c r="AC2114" s="67"/>
      <c r="AD2114" s="68"/>
      <c r="AE2114" s="68"/>
      <c r="AF2114" s="68"/>
      <c r="AH2114" s="67"/>
      <c r="AI2114" s="67"/>
      <c r="AJ2114" s="67"/>
      <c r="AK2114" s="67"/>
      <c r="AL2114" s="67"/>
      <c r="AM2114" s="67"/>
      <c r="AN2114" s="67"/>
      <c r="AO2114" s="67"/>
      <c r="AP2114" s="67"/>
      <c r="AQ2114" s="67"/>
      <c r="AR2114" s="68"/>
      <c r="AS2114" s="68"/>
      <c r="AT2114" s="68"/>
    </row>
    <row r="2115" spans="20:46" ht="18.75" customHeight="1">
      <c r="T2115" s="67"/>
      <c r="U2115" s="67"/>
      <c r="V2115" s="67"/>
      <c r="W2115" s="67"/>
      <c r="X2115" s="67"/>
      <c r="Y2115" s="67"/>
      <c r="Z2115" s="67"/>
      <c r="AA2115" s="67"/>
      <c r="AB2115" s="67"/>
      <c r="AC2115" s="67"/>
      <c r="AD2115" s="68"/>
      <c r="AE2115" s="68"/>
      <c r="AF2115" s="68"/>
      <c r="AH2115" s="67"/>
      <c r="AI2115" s="67"/>
      <c r="AJ2115" s="67"/>
      <c r="AK2115" s="67"/>
      <c r="AL2115" s="67"/>
      <c r="AM2115" s="67"/>
      <c r="AN2115" s="67"/>
      <c r="AO2115" s="67"/>
      <c r="AP2115" s="67"/>
      <c r="AQ2115" s="67"/>
      <c r="AR2115" s="68"/>
      <c r="AS2115" s="68"/>
      <c r="AT2115" s="68"/>
    </row>
    <row r="2116" spans="20:46" ht="18.75" customHeight="1">
      <c r="T2116" s="67"/>
      <c r="U2116" s="67"/>
      <c r="V2116" s="67"/>
      <c r="W2116" s="67"/>
      <c r="X2116" s="67"/>
      <c r="Y2116" s="67"/>
      <c r="Z2116" s="67"/>
      <c r="AA2116" s="67"/>
      <c r="AB2116" s="67"/>
      <c r="AC2116" s="67"/>
      <c r="AD2116" s="68"/>
      <c r="AE2116" s="68"/>
      <c r="AF2116" s="68"/>
      <c r="AH2116" s="67"/>
      <c r="AI2116" s="67"/>
      <c r="AJ2116" s="67"/>
      <c r="AK2116" s="67"/>
      <c r="AL2116" s="67"/>
      <c r="AM2116" s="67"/>
      <c r="AN2116" s="67"/>
      <c r="AO2116" s="67"/>
      <c r="AP2116" s="67"/>
      <c r="AQ2116" s="67"/>
      <c r="AR2116" s="68"/>
      <c r="AS2116" s="68"/>
      <c r="AT2116" s="68"/>
    </row>
    <row r="2117" spans="20:46" ht="18.75" customHeight="1">
      <c r="T2117" s="67"/>
      <c r="U2117" s="67"/>
      <c r="V2117" s="67"/>
      <c r="W2117" s="67"/>
      <c r="X2117" s="67"/>
      <c r="Y2117" s="67"/>
      <c r="Z2117" s="67"/>
      <c r="AA2117" s="67"/>
      <c r="AB2117" s="67"/>
      <c r="AC2117" s="67"/>
      <c r="AD2117" s="68"/>
      <c r="AE2117" s="68"/>
      <c r="AF2117" s="68"/>
      <c r="AH2117" s="67"/>
      <c r="AI2117" s="67"/>
      <c r="AJ2117" s="67"/>
      <c r="AK2117" s="67"/>
      <c r="AL2117" s="67"/>
      <c r="AM2117" s="67"/>
      <c r="AN2117" s="67"/>
      <c r="AO2117" s="67"/>
      <c r="AP2117" s="67"/>
      <c r="AQ2117" s="67"/>
      <c r="AR2117" s="68"/>
      <c r="AS2117" s="68"/>
      <c r="AT2117" s="68"/>
    </row>
    <row r="2118" spans="20:46" ht="18.75" customHeight="1">
      <c r="T2118" s="67"/>
      <c r="U2118" s="67"/>
      <c r="V2118" s="67"/>
      <c r="W2118" s="67"/>
      <c r="X2118" s="67"/>
      <c r="Y2118" s="67"/>
      <c r="Z2118" s="67"/>
      <c r="AA2118" s="67"/>
      <c r="AB2118" s="67"/>
      <c r="AC2118" s="67"/>
      <c r="AD2118" s="68"/>
      <c r="AE2118" s="68"/>
      <c r="AF2118" s="68"/>
      <c r="AH2118" s="67"/>
      <c r="AI2118" s="67"/>
      <c r="AJ2118" s="67"/>
      <c r="AK2118" s="67"/>
      <c r="AL2118" s="67"/>
      <c r="AM2118" s="67"/>
      <c r="AN2118" s="67"/>
      <c r="AO2118" s="67"/>
      <c r="AP2118" s="67"/>
      <c r="AQ2118" s="67"/>
      <c r="AR2118" s="68"/>
      <c r="AS2118" s="68"/>
      <c r="AT2118" s="68"/>
    </row>
    <row r="2119" spans="20:46" ht="18.75" customHeight="1">
      <c r="T2119" s="67"/>
      <c r="U2119" s="67"/>
      <c r="V2119" s="67"/>
      <c r="W2119" s="67"/>
      <c r="X2119" s="67"/>
      <c r="Y2119" s="67"/>
      <c r="Z2119" s="67"/>
      <c r="AA2119" s="67"/>
      <c r="AB2119" s="67"/>
      <c r="AC2119" s="67"/>
      <c r="AD2119" s="68"/>
      <c r="AE2119" s="68"/>
      <c r="AF2119" s="68"/>
      <c r="AH2119" s="67"/>
      <c r="AI2119" s="67"/>
      <c r="AJ2119" s="67"/>
      <c r="AK2119" s="67"/>
      <c r="AL2119" s="67"/>
      <c r="AM2119" s="67"/>
      <c r="AN2119" s="67"/>
      <c r="AO2119" s="67"/>
      <c r="AP2119" s="67"/>
      <c r="AQ2119" s="67"/>
      <c r="AR2119" s="68"/>
      <c r="AS2119" s="68"/>
      <c r="AT2119" s="68"/>
    </row>
    <row r="2120" spans="20:46" ht="18.75" customHeight="1">
      <c r="T2120" s="67"/>
      <c r="U2120" s="67"/>
      <c r="V2120" s="67"/>
      <c r="W2120" s="67"/>
      <c r="X2120" s="67"/>
      <c r="Y2120" s="67"/>
      <c r="Z2120" s="67"/>
      <c r="AA2120" s="67"/>
      <c r="AB2120" s="67"/>
      <c r="AC2120" s="67"/>
      <c r="AD2120" s="68"/>
      <c r="AE2120" s="68"/>
      <c r="AF2120" s="68"/>
      <c r="AH2120" s="67"/>
      <c r="AI2120" s="67"/>
      <c r="AJ2120" s="67"/>
      <c r="AK2120" s="67"/>
      <c r="AL2120" s="67"/>
      <c r="AM2120" s="67"/>
      <c r="AN2120" s="67"/>
      <c r="AO2120" s="67"/>
      <c r="AP2120" s="67"/>
      <c r="AQ2120" s="67"/>
      <c r="AR2120" s="68"/>
      <c r="AS2120" s="68"/>
      <c r="AT2120" s="68"/>
    </row>
    <row r="2121" spans="20:46" ht="18.75" customHeight="1">
      <c r="T2121" s="67"/>
      <c r="U2121" s="67"/>
      <c r="V2121" s="67"/>
      <c r="W2121" s="67"/>
      <c r="X2121" s="67"/>
      <c r="Y2121" s="67"/>
      <c r="Z2121" s="67"/>
      <c r="AA2121" s="67"/>
      <c r="AB2121" s="67"/>
      <c r="AC2121" s="67"/>
      <c r="AD2121" s="68"/>
      <c r="AE2121" s="68"/>
      <c r="AF2121" s="68"/>
      <c r="AH2121" s="67"/>
      <c r="AI2121" s="67"/>
      <c r="AJ2121" s="67"/>
      <c r="AK2121" s="67"/>
      <c r="AL2121" s="67"/>
      <c r="AM2121" s="67"/>
      <c r="AN2121" s="67"/>
      <c r="AO2121" s="67"/>
      <c r="AP2121" s="67"/>
      <c r="AQ2121" s="67"/>
      <c r="AR2121" s="68"/>
      <c r="AS2121" s="68"/>
      <c r="AT2121" s="68"/>
    </row>
    <row r="2122" spans="20:46" ht="18.75" customHeight="1">
      <c r="T2122" s="67"/>
      <c r="U2122" s="67"/>
      <c r="V2122" s="67"/>
      <c r="W2122" s="67"/>
      <c r="X2122" s="67"/>
      <c r="Y2122" s="67"/>
      <c r="Z2122" s="67"/>
      <c r="AA2122" s="67"/>
      <c r="AB2122" s="67"/>
      <c r="AC2122" s="67"/>
      <c r="AD2122" s="68"/>
      <c r="AE2122" s="68"/>
      <c r="AF2122" s="68"/>
      <c r="AH2122" s="67"/>
      <c r="AI2122" s="67"/>
      <c r="AJ2122" s="67"/>
      <c r="AK2122" s="67"/>
      <c r="AL2122" s="67"/>
      <c r="AM2122" s="67"/>
      <c r="AN2122" s="67"/>
      <c r="AO2122" s="67"/>
      <c r="AP2122" s="67"/>
      <c r="AQ2122" s="67"/>
      <c r="AR2122" s="68"/>
      <c r="AS2122" s="68"/>
      <c r="AT2122" s="68"/>
    </row>
    <row r="2123" spans="20:46" ht="18.75" customHeight="1">
      <c r="T2123" s="67"/>
      <c r="U2123" s="67"/>
      <c r="V2123" s="67"/>
      <c r="W2123" s="67"/>
      <c r="X2123" s="67"/>
      <c r="Y2123" s="67"/>
      <c r="Z2123" s="67"/>
      <c r="AA2123" s="67"/>
      <c r="AB2123" s="67"/>
      <c r="AC2123" s="67"/>
      <c r="AD2123" s="68"/>
      <c r="AE2123" s="68"/>
      <c r="AF2123" s="68"/>
      <c r="AH2123" s="67"/>
      <c r="AI2123" s="67"/>
      <c r="AJ2123" s="67"/>
      <c r="AK2123" s="67"/>
      <c r="AL2123" s="67"/>
      <c r="AM2123" s="67"/>
      <c r="AN2123" s="67"/>
      <c r="AO2123" s="67"/>
      <c r="AP2123" s="67"/>
      <c r="AQ2123" s="67"/>
      <c r="AR2123" s="68"/>
      <c r="AS2123" s="68"/>
      <c r="AT2123" s="68"/>
    </row>
    <row r="2124" spans="20:46" ht="18.75" customHeight="1">
      <c r="T2124" s="67"/>
      <c r="U2124" s="67"/>
      <c r="V2124" s="67"/>
      <c r="W2124" s="67"/>
      <c r="X2124" s="67"/>
      <c r="Y2124" s="67"/>
      <c r="Z2124" s="67"/>
      <c r="AA2124" s="67"/>
      <c r="AB2124" s="67"/>
      <c r="AC2124" s="67"/>
      <c r="AD2124" s="68"/>
      <c r="AE2124" s="68"/>
      <c r="AF2124" s="68"/>
      <c r="AH2124" s="67"/>
      <c r="AI2124" s="67"/>
      <c r="AJ2124" s="67"/>
      <c r="AK2124" s="67"/>
      <c r="AL2124" s="67"/>
      <c r="AM2124" s="67"/>
      <c r="AN2124" s="67"/>
      <c r="AO2124" s="67"/>
      <c r="AP2124" s="67"/>
      <c r="AQ2124" s="67"/>
      <c r="AR2124" s="68"/>
      <c r="AS2124" s="68"/>
      <c r="AT2124" s="68"/>
    </row>
    <row r="2125" spans="20:46" ht="18.75" customHeight="1">
      <c r="T2125" s="67"/>
      <c r="U2125" s="67"/>
      <c r="V2125" s="67"/>
      <c r="W2125" s="67"/>
      <c r="X2125" s="67"/>
      <c r="Y2125" s="67"/>
      <c r="Z2125" s="67"/>
      <c r="AA2125" s="67"/>
      <c r="AB2125" s="67"/>
      <c r="AC2125" s="67"/>
      <c r="AD2125" s="68"/>
      <c r="AE2125" s="68"/>
      <c r="AF2125" s="68"/>
      <c r="AH2125" s="67"/>
      <c r="AI2125" s="67"/>
      <c r="AJ2125" s="67"/>
      <c r="AK2125" s="67"/>
      <c r="AL2125" s="67"/>
      <c r="AM2125" s="67"/>
      <c r="AN2125" s="67"/>
      <c r="AO2125" s="67"/>
      <c r="AP2125" s="67"/>
      <c r="AQ2125" s="67"/>
      <c r="AR2125" s="68"/>
      <c r="AS2125" s="68"/>
      <c r="AT2125" s="68"/>
    </row>
    <row r="2126" spans="20:46" ht="18.75" customHeight="1">
      <c r="T2126" s="67"/>
      <c r="U2126" s="67"/>
      <c r="V2126" s="67"/>
      <c r="W2126" s="67"/>
      <c r="X2126" s="67"/>
      <c r="Y2126" s="67"/>
      <c r="Z2126" s="67"/>
      <c r="AA2126" s="67"/>
      <c r="AB2126" s="67"/>
      <c r="AC2126" s="67"/>
      <c r="AD2126" s="68"/>
      <c r="AE2126" s="68"/>
      <c r="AF2126" s="68"/>
      <c r="AH2126" s="67"/>
      <c r="AI2126" s="67"/>
      <c r="AJ2126" s="67"/>
      <c r="AK2126" s="67"/>
      <c r="AL2126" s="67"/>
      <c r="AM2126" s="67"/>
      <c r="AN2126" s="67"/>
      <c r="AO2126" s="67"/>
      <c r="AP2126" s="67"/>
      <c r="AQ2126" s="67"/>
      <c r="AR2126" s="68"/>
      <c r="AS2126" s="68"/>
      <c r="AT2126" s="68"/>
    </row>
    <row r="2127" spans="20:46" ht="18.75" customHeight="1">
      <c r="T2127" s="67"/>
      <c r="U2127" s="67"/>
      <c r="V2127" s="67"/>
      <c r="W2127" s="67"/>
      <c r="X2127" s="67"/>
      <c r="Y2127" s="67"/>
      <c r="Z2127" s="67"/>
      <c r="AA2127" s="67"/>
      <c r="AB2127" s="67"/>
      <c r="AC2127" s="67"/>
      <c r="AD2127" s="68"/>
      <c r="AE2127" s="68"/>
      <c r="AF2127" s="68"/>
      <c r="AH2127" s="67"/>
      <c r="AI2127" s="67"/>
      <c r="AJ2127" s="67"/>
      <c r="AK2127" s="67"/>
      <c r="AL2127" s="67"/>
      <c r="AM2127" s="67"/>
      <c r="AN2127" s="67"/>
      <c r="AO2127" s="67"/>
      <c r="AP2127" s="67"/>
      <c r="AQ2127" s="67"/>
      <c r="AR2127" s="68"/>
      <c r="AS2127" s="68"/>
      <c r="AT2127" s="68"/>
    </row>
    <row r="2128" spans="20:46" ht="18.75" customHeight="1">
      <c r="T2128" s="67"/>
      <c r="U2128" s="67"/>
      <c r="V2128" s="67"/>
      <c r="W2128" s="67"/>
      <c r="X2128" s="67"/>
      <c r="Y2128" s="67"/>
      <c r="Z2128" s="67"/>
      <c r="AA2128" s="67"/>
      <c r="AB2128" s="67"/>
      <c r="AC2128" s="67"/>
      <c r="AD2128" s="68"/>
      <c r="AE2128" s="68"/>
      <c r="AF2128" s="68"/>
      <c r="AH2128" s="67"/>
      <c r="AI2128" s="67"/>
      <c r="AJ2128" s="67"/>
      <c r="AK2128" s="67"/>
      <c r="AL2128" s="67"/>
      <c r="AM2128" s="67"/>
      <c r="AN2128" s="67"/>
      <c r="AO2128" s="67"/>
      <c r="AP2128" s="67"/>
      <c r="AQ2128" s="67"/>
      <c r="AR2128" s="68"/>
      <c r="AS2128" s="68"/>
      <c r="AT2128" s="68"/>
    </row>
    <row r="2129" spans="20:46" ht="18.75" customHeight="1">
      <c r="T2129" s="67"/>
      <c r="U2129" s="67"/>
      <c r="V2129" s="67"/>
      <c r="W2129" s="67"/>
      <c r="X2129" s="67"/>
      <c r="Y2129" s="67"/>
      <c r="Z2129" s="67"/>
      <c r="AA2129" s="67"/>
      <c r="AB2129" s="67"/>
      <c r="AC2129" s="67"/>
      <c r="AD2129" s="68"/>
      <c r="AE2129" s="68"/>
      <c r="AF2129" s="68"/>
      <c r="AH2129" s="67"/>
      <c r="AI2129" s="67"/>
      <c r="AJ2129" s="67"/>
      <c r="AK2129" s="67"/>
      <c r="AL2129" s="67"/>
      <c r="AM2129" s="67"/>
      <c r="AN2129" s="67"/>
      <c r="AO2129" s="67"/>
      <c r="AP2129" s="67"/>
      <c r="AQ2129" s="67"/>
      <c r="AR2129" s="68"/>
      <c r="AS2129" s="68"/>
      <c r="AT2129" s="68"/>
    </row>
    <row r="2130" spans="20:46" ht="18.75" customHeight="1">
      <c r="T2130" s="67"/>
      <c r="U2130" s="67"/>
      <c r="V2130" s="67"/>
      <c r="W2130" s="67"/>
      <c r="X2130" s="67"/>
      <c r="Y2130" s="67"/>
      <c r="Z2130" s="67"/>
      <c r="AA2130" s="67"/>
      <c r="AB2130" s="67"/>
      <c r="AC2130" s="67"/>
      <c r="AD2130" s="68"/>
      <c r="AE2130" s="68"/>
      <c r="AF2130" s="68"/>
      <c r="AH2130" s="67"/>
      <c r="AI2130" s="67"/>
      <c r="AJ2130" s="67"/>
      <c r="AK2130" s="67"/>
      <c r="AL2130" s="67"/>
      <c r="AM2130" s="67"/>
      <c r="AN2130" s="67"/>
      <c r="AO2130" s="67"/>
      <c r="AP2130" s="67"/>
      <c r="AQ2130" s="67"/>
      <c r="AR2130" s="68"/>
      <c r="AS2130" s="68"/>
      <c r="AT2130" s="68"/>
    </row>
    <row r="2131" spans="20:46" ht="18.75" customHeight="1">
      <c r="T2131" s="67"/>
      <c r="U2131" s="67"/>
      <c r="V2131" s="67"/>
      <c r="W2131" s="67"/>
      <c r="X2131" s="67"/>
      <c r="Y2131" s="67"/>
      <c r="Z2131" s="67"/>
      <c r="AA2131" s="67"/>
      <c r="AB2131" s="67"/>
      <c r="AC2131" s="67"/>
      <c r="AD2131" s="68"/>
      <c r="AE2131" s="68"/>
      <c r="AF2131" s="68"/>
      <c r="AH2131" s="67"/>
      <c r="AI2131" s="67"/>
      <c r="AJ2131" s="67"/>
      <c r="AK2131" s="67"/>
      <c r="AL2131" s="67"/>
      <c r="AM2131" s="67"/>
      <c r="AN2131" s="67"/>
      <c r="AO2131" s="67"/>
      <c r="AP2131" s="67"/>
      <c r="AQ2131" s="67"/>
      <c r="AR2131" s="68"/>
      <c r="AS2131" s="68"/>
      <c r="AT2131" s="68"/>
    </row>
    <row r="2132" spans="20:46" ht="18.75" customHeight="1">
      <c r="T2132" s="67"/>
      <c r="U2132" s="67"/>
      <c r="V2132" s="67"/>
      <c r="W2132" s="67"/>
      <c r="X2132" s="67"/>
      <c r="Y2132" s="67"/>
      <c r="Z2132" s="67"/>
      <c r="AA2132" s="67"/>
      <c r="AB2132" s="67"/>
      <c r="AC2132" s="67"/>
      <c r="AD2132" s="68"/>
      <c r="AE2132" s="68"/>
      <c r="AF2132" s="68"/>
      <c r="AH2132" s="67"/>
      <c r="AI2132" s="67"/>
      <c r="AJ2132" s="67"/>
      <c r="AK2132" s="67"/>
      <c r="AL2132" s="67"/>
      <c r="AM2132" s="67"/>
      <c r="AN2132" s="67"/>
      <c r="AO2132" s="67"/>
      <c r="AP2132" s="67"/>
      <c r="AQ2132" s="67"/>
      <c r="AR2132" s="68"/>
      <c r="AS2132" s="68"/>
      <c r="AT2132" s="68"/>
    </row>
    <row r="2133" spans="20:46" ht="18.75" customHeight="1">
      <c r="T2133" s="67"/>
      <c r="U2133" s="67"/>
      <c r="V2133" s="67"/>
      <c r="W2133" s="67"/>
      <c r="X2133" s="67"/>
      <c r="Y2133" s="67"/>
      <c r="Z2133" s="67"/>
      <c r="AA2133" s="67"/>
      <c r="AB2133" s="67"/>
      <c r="AC2133" s="67"/>
      <c r="AD2133" s="68"/>
      <c r="AE2133" s="68"/>
      <c r="AF2133" s="68"/>
      <c r="AH2133" s="67"/>
      <c r="AI2133" s="67"/>
      <c r="AJ2133" s="67"/>
      <c r="AK2133" s="67"/>
      <c r="AL2133" s="67"/>
      <c r="AM2133" s="67"/>
      <c r="AN2133" s="67"/>
      <c r="AO2133" s="67"/>
      <c r="AP2133" s="67"/>
      <c r="AQ2133" s="67"/>
      <c r="AR2133" s="68"/>
      <c r="AS2133" s="68"/>
      <c r="AT2133" s="68"/>
    </row>
    <row r="2134" spans="20:46" ht="18.75" customHeight="1">
      <c r="T2134" s="67"/>
      <c r="U2134" s="67"/>
      <c r="V2134" s="67"/>
      <c r="W2134" s="67"/>
      <c r="X2134" s="67"/>
      <c r="Y2134" s="67"/>
      <c r="Z2134" s="67"/>
      <c r="AA2134" s="67"/>
      <c r="AB2134" s="67"/>
      <c r="AC2134" s="67"/>
      <c r="AD2134" s="68"/>
      <c r="AE2134" s="68"/>
      <c r="AF2134" s="68"/>
      <c r="AH2134" s="67"/>
      <c r="AI2134" s="67"/>
      <c r="AJ2134" s="67"/>
      <c r="AK2134" s="67"/>
      <c r="AL2134" s="67"/>
      <c r="AM2134" s="67"/>
      <c r="AN2134" s="67"/>
      <c r="AO2134" s="67"/>
      <c r="AP2134" s="67"/>
      <c r="AQ2134" s="67"/>
      <c r="AR2134" s="68"/>
      <c r="AS2134" s="68"/>
      <c r="AT2134" s="68"/>
    </row>
    <row r="2135" spans="20:46" ht="18.75" customHeight="1">
      <c r="T2135" s="67"/>
      <c r="U2135" s="67"/>
      <c r="V2135" s="67"/>
      <c r="W2135" s="67"/>
      <c r="X2135" s="67"/>
      <c r="Y2135" s="67"/>
      <c r="Z2135" s="67"/>
      <c r="AA2135" s="67"/>
      <c r="AB2135" s="67"/>
      <c r="AC2135" s="67"/>
      <c r="AD2135" s="68"/>
      <c r="AE2135" s="68"/>
      <c r="AF2135" s="68"/>
      <c r="AH2135" s="67"/>
      <c r="AI2135" s="67"/>
      <c r="AJ2135" s="67"/>
      <c r="AK2135" s="67"/>
      <c r="AL2135" s="67"/>
      <c r="AM2135" s="67"/>
      <c r="AN2135" s="67"/>
      <c r="AO2135" s="67"/>
      <c r="AP2135" s="67"/>
      <c r="AQ2135" s="67"/>
      <c r="AR2135" s="68"/>
      <c r="AS2135" s="68"/>
      <c r="AT2135" s="68"/>
    </row>
    <row r="2136" spans="20:46" ht="18.75" customHeight="1">
      <c r="T2136" s="67"/>
      <c r="U2136" s="67"/>
      <c r="V2136" s="67"/>
      <c r="W2136" s="67"/>
      <c r="X2136" s="67"/>
      <c r="Y2136" s="67"/>
      <c r="Z2136" s="67"/>
      <c r="AA2136" s="67"/>
      <c r="AB2136" s="67"/>
      <c r="AC2136" s="67"/>
      <c r="AD2136" s="68"/>
      <c r="AE2136" s="68"/>
      <c r="AF2136" s="68"/>
      <c r="AH2136" s="67"/>
      <c r="AI2136" s="67"/>
      <c r="AJ2136" s="67"/>
      <c r="AK2136" s="67"/>
      <c r="AL2136" s="67"/>
      <c r="AM2136" s="67"/>
      <c r="AN2136" s="67"/>
      <c r="AO2136" s="67"/>
      <c r="AP2136" s="67"/>
      <c r="AQ2136" s="67"/>
      <c r="AR2136" s="68"/>
      <c r="AS2136" s="68"/>
      <c r="AT2136" s="68"/>
    </row>
    <row r="2137" spans="20:46" ht="18.75" customHeight="1">
      <c r="T2137" s="67"/>
      <c r="U2137" s="67"/>
      <c r="V2137" s="67"/>
      <c r="W2137" s="67"/>
      <c r="X2137" s="67"/>
      <c r="Y2137" s="67"/>
      <c r="Z2137" s="67"/>
      <c r="AA2137" s="67"/>
      <c r="AB2137" s="67"/>
      <c r="AC2137" s="67"/>
      <c r="AD2137" s="68"/>
      <c r="AE2137" s="68"/>
      <c r="AF2137" s="68"/>
      <c r="AH2137" s="67"/>
      <c r="AI2137" s="67"/>
      <c r="AJ2137" s="67"/>
      <c r="AK2137" s="67"/>
      <c r="AL2137" s="67"/>
      <c r="AM2137" s="67"/>
      <c r="AN2137" s="67"/>
      <c r="AO2137" s="67"/>
      <c r="AP2137" s="67"/>
      <c r="AQ2137" s="67"/>
      <c r="AR2137" s="68"/>
      <c r="AS2137" s="68"/>
      <c r="AT2137" s="68"/>
    </row>
    <row r="2138" spans="20:46" ht="18.75" customHeight="1">
      <c r="T2138" s="67"/>
      <c r="U2138" s="67"/>
      <c r="V2138" s="67"/>
      <c r="W2138" s="67"/>
      <c r="X2138" s="67"/>
      <c r="Y2138" s="67"/>
      <c r="Z2138" s="67"/>
      <c r="AA2138" s="67"/>
      <c r="AB2138" s="67"/>
      <c r="AC2138" s="67"/>
      <c r="AD2138" s="68"/>
      <c r="AE2138" s="68"/>
      <c r="AF2138" s="68"/>
      <c r="AH2138" s="67"/>
      <c r="AI2138" s="67"/>
      <c r="AJ2138" s="67"/>
      <c r="AK2138" s="67"/>
      <c r="AL2138" s="67"/>
      <c r="AM2138" s="67"/>
      <c r="AN2138" s="67"/>
      <c r="AO2138" s="67"/>
      <c r="AP2138" s="67"/>
      <c r="AQ2138" s="67"/>
      <c r="AR2138" s="68"/>
      <c r="AS2138" s="68"/>
      <c r="AT2138" s="68"/>
    </row>
    <row r="2139" spans="20:46" ht="18.75" customHeight="1">
      <c r="T2139" s="67"/>
      <c r="U2139" s="67"/>
      <c r="V2139" s="67"/>
      <c r="W2139" s="67"/>
      <c r="X2139" s="67"/>
      <c r="Y2139" s="67"/>
      <c r="Z2139" s="67"/>
      <c r="AA2139" s="67"/>
      <c r="AB2139" s="67"/>
      <c r="AC2139" s="67"/>
      <c r="AD2139" s="68"/>
      <c r="AE2139" s="68"/>
      <c r="AF2139" s="68"/>
      <c r="AH2139" s="67"/>
      <c r="AI2139" s="67"/>
      <c r="AJ2139" s="67"/>
      <c r="AK2139" s="67"/>
      <c r="AL2139" s="67"/>
      <c r="AM2139" s="67"/>
      <c r="AN2139" s="67"/>
      <c r="AO2139" s="67"/>
      <c r="AP2139" s="67"/>
      <c r="AQ2139" s="67"/>
      <c r="AR2139" s="68"/>
      <c r="AS2139" s="68"/>
      <c r="AT2139" s="68"/>
    </row>
    <row r="2140" spans="20:46" ht="18.75" customHeight="1">
      <c r="T2140" s="67"/>
      <c r="U2140" s="67"/>
      <c r="V2140" s="67"/>
      <c r="W2140" s="67"/>
      <c r="X2140" s="67"/>
      <c r="Y2140" s="67"/>
      <c r="Z2140" s="67"/>
      <c r="AA2140" s="67"/>
      <c r="AB2140" s="67"/>
      <c r="AC2140" s="67"/>
      <c r="AD2140" s="68"/>
      <c r="AE2140" s="68"/>
      <c r="AF2140" s="68"/>
      <c r="AH2140" s="67"/>
      <c r="AI2140" s="67"/>
      <c r="AJ2140" s="67"/>
      <c r="AK2140" s="67"/>
      <c r="AL2140" s="67"/>
      <c r="AM2140" s="67"/>
      <c r="AN2140" s="67"/>
      <c r="AO2140" s="67"/>
      <c r="AP2140" s="67"/>
      <c r="AQ2140" s="67"/>
      <c r="AR2140" s="68"/>
      <c r="AS2140" s="68"/>
      <c r="AT2140" s="68"/>
    </row>
    <row r="2141" spans="20:46" ht="18.75" customHeight="1">
      <c r="T2141" s="67"/>
      <c r="U2141" s="67"/>
      <c r="V2141" s="67"/>
      <c r="W2141" s="67"/>
      <c r="X2141" s="67"/>
      <c r="Y2141" s="67"/>
      <c r="Z2141" s="67"/>
      <c r="AA2141" s="67"/>
      <c r="AB2141" s="67"/>
      <c r="AC2141" s="67"/>
      <c r="AD2141" s="68"/>
      <c r="AE2141" s="68"/>
      <c r="AF2141" s="68"/>
      <c r="AH2141" s="67"/>
      <c r="AI2141" s="67"/>
      <c r="AJ2141" s="67"/>
      <c r="AK2141" s="67"/>
      <c r="AL2141" s="67"/>
      <c r="AM2141" s="67"/>
      <c r="AN2141" s="67"/>
      <c r="AO2141" s="67"/>
      <c r="AP2141" s="67"/>
      <c r="AQ2141" s="67"/>
      <c r="AR2141" s="68"/>
      <c r="AS2141" s="68"/>
      <c r="AT2141" s="68"/>
    </row>
    <row r="2142" spans="20:46" ht="18.75" customHeight="1">
      <c r="T2142" s="67"/>
      <c r="U2142" s="67"/>
      <c r="V2142" s="67"/>
      <c r="W2142" s="67"/>
      <c r="X2142" s="67"/>
      <c r="Y2142" s="67"/>
      <c r="Z2142" s="67"/>
      <c r="AA2142" s="67"/>
      <c r="AB2142" s="67"/>
      <c r="AC2142" s="67"/>
      <c r="AD2142" s="68"/>
      <c r="AE2142" s="68"/>
      <c r="AF2142" s="68"/>
      <c r="AH2142" s="67"/>
      <c r="AI2142" s="67"/>
      <c r="AJ2142" s="67"/>
      <c r="AK2142" s="67"/>
      <c r="AL2142" s="67"/>
      <c r="AM2142" s="67"/>
      <c r="AN2142" s="67"/>
      <c r="AO2142" s="67"/>
      <c r="AP2142" s="67"/>
      <c r="AQ2142" s="67"/>
      <c r="AR2142" s="68"/>
      <c r="AS2142" s="68"/>
      <c r="AT2142" s="68"/>
    </row>
    <row r="2143" spans="20:46" ht="18.75" customHeight="1">
      <c r="T2143" s="67"/>
      <c r="U2143" s="67"/>
      <c r="V2143" s="67"/>
      <c r="W2143" s="67"/>
      <c r="X2143" s="67"/>
      <c r="Y2143" s="67"/>
      <c r="Z2143" s="67"/>
      <c r="AA2143" s="67"/>
      <c r="AB2143" s="67"/>
      <c r="AC2143" s="67"/>
      <c r="AD2143" s="68"/>
      <c r="AE2143" s="68"/>
      <c r="AF2143" s="68"/>
      <c r="AH2143" s="67"/>
      <c r="AI2143" s="67"/>
      <c r="AJ2143" s="67"/>
      <c r="AK2143" s="67"/>
      <c r="AL2143" s="67"/>
      <c r="AM2143" s="67"/>
      <c r="AN2143" s="67"/>
      <c r="AO2143" s="67"/>
      <c r="AP2143" s="67"/>
      <c r="AQ2143" s="67"/>
      <c r="AR2143" s="68"/>
      <c r="AS2143" s="68"/>
      <c r="AT2143" s="68"/>
    </row>
    <row r="2144" spans="20:46" ht="18.75" customHeight="1">
      <c r="T2144" s="67"/>
      <c r="U2144" s="67"/>
      <c r="V2144" s="67"/>
      <c r="W2144" s="67"/>
      <c r="X2144" s="67"/>
      <c r="Y2144" s="67"/>
      <c r="Z2144" s="67"/>
      <c r="AA2144" s="67"/>
      <c r="AB2144" s="67"/>
      <c r="AC2144" s="67"/>
      <c r="AD2144" s="68"/>
      <c r="AE2144" s="68"/>
      <c r="AF2144" s="68"/>
      <c r="AH2144" s="67"/>
      <c r="AI2144" s="67"/>
      <c r="AJ2144" s="67"/>
      <c r="AK2144" s="67"/>
      <c r="AL2144" s="67"/>
      <c r="AM2144" s="67"/>
      <c r="AN2144" s="67"/>
      <c r="AO2144" s="67"/>
      <c r="AP2144" s="67"/>
      <c r="AQ2144" s="67"/>
      <c r="AR2144" s="68"/>
      <c r="AS2144" s="68"/>
      <c r="AT2144" s="68"/>
    </row>
    <row r="2145" spans="20:46" ht="18.75" customHeight="1">
      <c r="T2145" s="67"/>
      <c r="U2145" s="67"/>
      <c r="V2145" s="67"/>
      <c r="W2145" s="67"/>
      <c r="X2145" s="67"/>
      <c r="Y2145" s="67"/>
      <c r="Z2145" s="67"/>
      <c r="AA2145" s="67"/>
      <c r="AB2145" s="67"/>
      <c r="AC2145" s="67"/>
      <c r="AD2145" s="68"/>
      <c r="AE2145" s="68"/>
      <c r="AF2145" s="68"/>
      <c r="AH2145" s="67"/>
      <c r="AI2145" s="67"/>
      <c r="AJ2145" s="67"/>
      <c r="AK2145" s="67"/>
      <c r="AL2145" s="67"/>
      <c r="AM2145" s="67"/>
      <c r="AN2145" s="67"/>
      <c r="AO2145" s="67"/>
      <c r="AP2145" s="67"/>
      <c r="AQ2145" s="67"/>
      <c r="AR2145" s="68"/>
      <c r="AS2145" s="68"/>
      <c r="AT2145" s="68"/>
    </row>
    <row r="2146" spans="20:46" ht="18.75" customHeight="1">
      <c r="T2146" s="67"/>
      <c r="U2146" s="67"/>
      <c r="V2146" s="67"/>
      <c r="W2146" s="67"/>
      <c r="X2146" s="67"/>
      <c r="Y2146" s="67"/>
      <c r="Z2146" s="67"/>
      <c r="AA2146" s="67"/>
      <c r="AB2146" s="67"/>
      <c r="AC2146" s="67"/>
      <c r="AD2146" s="68"/>
      <c r="AE2146" s="68"/>
      <c r="AF2146" s="68"/>
      <c r="AH2146" s="67"/>
      <c r="AI2146" s="67"/>
      <c r="AJ2146" s="67"/>
      <c r="AK2146" s="67"/>
      <c r="AL2146" s="67"/>
      <c r="AM2146" s="67"/>
      <c r="AN2146" s="67"/>
      <c r="AO2146" s="67"/>
      <c r="AP2146" s="67"/>
      <c r="AQ2146" s="67"/>
      <c r="AR2146" s="68"/>
      <c r="AS2146" s="68"/>
      <c r="AT2146" s="68"/>
    </row>
    <row r="2147" spans="20:46" ht="18.75" customHeight="1">
      <c r="T2147" s="67"/>
      <c r="U2147" s="67"/>
      <c r="V2147" s="67"/>
      <c r="W2147" s="67"/>
      <c r="X2147" s="67"/>
      <c r="Y2147" s="67"/>
      <c r="Z2147" s="67"/>
      <c r="AA2147" s="67"/>
      <c r="AB2147" s="67"/>
      <c r="AC2147" s="67"/>
      <c r="AD2147" s="68"/>
      <c r="AE2147" s="68"/>
      <c r="AF2147" s="68"/>
      <c r="AH2147" s="67"/>
      <c r="AI2147" s="67"/>
      <c r="AJ2147" s="67"/>
      <c r="AK2147" s="67"/>
      <c r="AL2147" s="67"/>
      <c r="AM2147" s="67"/>
      <c r="AN2147" s="67"/>
      <c r="AO2147" s="67"/>
      <c r="AP2147" s="67"/>
      <c r="AQ2147" s="67"/>
      <c r="AR2147" s="68"/>
      <c r="AS2147" s="68"/>
      <c r="AT2147" s="68"/>
    </row>
    <row r="2148" spans="20:46" ht="18.75" customHeight="1">
      <c r="T2148" s="67"/>
      <c r="U2148" s="67"/>
      <c r="V2148" s="67"/>
      <c r="W2148" s="67"/>
      <c r="X2148" s="67"/>
      <c r="Y2148" s="67"/>
      <c r="Z2148" s="67"/>
      <c r="AA2148" s="67"/>
      <c r="AB2148" s="67"/>
      <c r="AC2148" s="67"/>
      <c r="AD2148" s="68"/>
      <c r="AE2148" s="68"/>
      <c r="AF2148" s="68"/>
      <c r="AH2148" s="67"/>
      <c r="AI2148" s="67"/>
      <c r="AJ2148" s="67"/>
      <c r="AK2148" s="67"/>
      <c r="AL2148" s="67"/>
      <c r="AM2148" s="67"/>
      <c r="AN2148" s="67"/>
      <c r="AO2148" s="67"/>
      <c r="AP2148" s="67"/>
      <c r="AQ2148" s="67"/>
      <c r="AR2148" s="68"/>
      <c r="AS2148" s="68"/>
      <c r="AT2148" s="68"/>
    </row>
    <row r="2149" spans="20:46" ht="18.75" customHeight="1">
      <c r="T2149" s="67"/>
      <c r="U2149" s="67"/>
      <c r="V2149" s="67"/>
      <c r="W2149" s="67"/>
      <c r="X2149" s="67"/>
      <c r="Y2149" s="67"/>
      <c r="Z2149" s="67"/>
      <c r="AA2149" s="67"/>
      <c r="AB2149" s="67"/>
      <c r="AC2149" s="67"/>
      <c r="AD2149" s="68"/>
      <c r="AE2149" s="68"/>
      <c r="AF2149" s="68"/>
      <c r="AH2149" s="67"/>
      <c r="AI2149" s="67"/>
      <c r="AJ2149" s="67"/>
      <c r="AK2149" s="67"/>
      <c r="AL2149" s="67"/>
      <c r="AM2149" s="67"/>
      <c r="AN2149" s="67"/>
      <c r="AO2149" s="67"/>
      <c r="AP2149" s="67"/>
      <c r="AQ2149" s="67"/>
      <c r="AR2149" s="68"/>
      <c r="AS2149" s="68"/>
      <c r="AT2149" s="68"/>
    </row>
    <row r="2150" spans="20:46" ht="18.75" customHeight="1">
      <c r="T2150" s="67"/>
      <c r="U2150" s="67"/>
      <c r="V2150" s="67"/>
      <c r="W2150" s="67"/>
      <c r="X2150" s="67"/>
      <c r="Y2150" s="67"/>
      <c r="Z2150" s="67"/>
      <c r="AA2150" s="67"/>
      <c r="AB2150" s="67"/>
      <c r="AC2150" s="67"/>
      <c r="AD2150" s="68"/>
      <c r="AE2150" s="68"/>
      <c r="AF2150" s="68"/>
      <c r="AH2150" s="67"/>
      <c r="AI2150" s="67"/>
      <c r="AJ2150" s="67"/>
      <c r="AK2150" s="67"/>
      <c r="AL2150" s="67"/>
      <c r="AM2150" s="67"/>
      <c r="AN2150" s="67"/>
      <c r="AO2150" s="67"/>
      <c r="AP2150" s="67"/>
      <c r="AQ2150" s="67"/>
      <c r="AR2150" s="68"/>
      <c r="AS2150" s="68"/>
      <c r="AT2150" s="68"/>
    </row>
    <row r="2151" spans="20:46" ht="18.75" customHeight="1">
      <c r="T2151" s="67"/>
      <c r="U2151" s="67"/>
      <c r="V2151" s="67"/>
      <c r="W2151" s="67"/>
      <c r="X2151" s="67"/>
      <c r="Y2151" s="67"/>
      <c r="Z2151" s="67"/>
      <c r="AA2151" s="67"/>
      <c r="AB2151" s="67"/>
      <c r="AC2151" s="67"/>
      <c r="AD2151" s="68"/>
      <c r="AE2151" s="68"/>
      <c r="AF2151" s="68"/>
      <c r="AH2151" s="67"/>
      <c r="AI2151" s="67"/>
      <c r="AJ2151" s="67"/>
      <c r="AK2151" s="67"/>
      <c r="AL2151" s="67"/>
      <c r="AM2151" s="67"/>
      <c r="AN2151" s="67"/>
      <c r="AO2151" s="67"/>
      <c r="AP2151" s="67"/>
      <c r="AQ2151" s="67"/>
      <c r="AR2151" s="68"/>
      <c r="AS2151" s="68"/>
      <c r="AT2151" s="68"/>
    </row>
    <row r="2152" spans="20:46" ht="18.75" customHeight="1">
      <c r="T2152" s="67"/>
      <c r="U2152" s="67"/>
      <c r="V2152" s="67"/>
      <c r="W2152" s="67"/>
      <c r="X2152" s="67"/>
      <c r="Y2152" s="67"/>
      <c r="Z2152" s="67"/>
      <c r="AA2152" s="67"/>
      <c r="AB2152" s="67"/>
      <c r="AC2152" s="67"/>
      <c r="AD2152" s="68"/>
      <c r="AE2152" s="68"/>
      <c r="AF2152" s="68"/>
      <c r="AH2152" s="67"/>
      <c r="AI2152" s="67"/>
      <c r="AJ2152" s="67"/>
      <c r="AK2152" s="67"/>
      <c r="AL2152" s="67"/>
      <c r="AM2152" s="67"/>
      <c r="AN2152" s="67"/>
      <c r="AO2152" s="67"/>
      <c r="AP2152" s="67"/>
      <c r="AQ2152" s="67"/>
      <c r="AR2152" s="68"/>
      <c r="AS2152" s="68"/>
      <c r="AT2152" s="68"/>
    </row>
    <row r="2153" spans="20:46" ht="18.75" customHeight="1">
      <c r="T2153" s="67"/>
      <c r="U2153" s="67"/>
      <c r="V2153" s="67"/>
      <c r="W2153" s="67"/>
      <c r="X2153" s="67"/>
      <c r="Y2153" s="67"/>
      <c r="Z2153" s="67"/>
      <c r="AA2153" s="67"/>
      <c r="AB2153" s="67"/>
      <c r="AC2153" s="67"/>
      <c r="AD2153" s="68"/>
      <c r="AE2153" s="68"/>
      <c r="AF2153" s="68"/>
      <c r="AH2153" s="67"/>
      <c r="AI2153" s="67"/>
      <c r="AJ2153" s="67"/>
      <c r="AK2153" s="67"/>
      <c r="AL2153" s="67"/>
      <c r="AM2153" s="67"/>
      <c r="AN2153" s="67"/>
      <c r="AO2153" s="67"/>
      <c r="AP2153" s="67"/>
      <c r="AQ2153" s="67"/>
      <c r="AR2153" s="68"/>
      <c r="AS2153" s="68"/>
      <c r="AT2153" s="68"/>
    </row>
    <row r="2154" spans="20:46" ht="18.75" customHeight="1">
      <c r="T2154" s="67"/>
      <c r="U2154" s="67"/>
      <c r="V2154" s="67"/>
      <c r="W2154" s="67"/>
      <c r="X2154" s="67"/>
      <c r="Y2154" s="67"/>
      <c r="Z2154" s="67"/>
      <c r="AA2154" s="67"/>
      <c r="AB2154" s="67"/>
      <c r="AC2154" s="67"/>
      <c r="AD2154" s="68"/>
      <c r="AE2154" s="68"/>
      <c r="AF2154" s="68"/>
      <c r="AH2154" s="67"/>
      <c r="AI2154" s="67"/>
      <c r="AJ2154" s="67"/>
      <c r="AK2154" s="67"/>
      <c r="AL2154" s="67"/>
      <c r="AM2154" s="67"/>
      <c r="AN2154" s="67"/>
      <c r="AO2154" s="67"/>
      <c r="AP2154" s="67"/>
      <c r="AQ2154" s="67"/>
      <c r="AR2154" s="68"/>
      <c r="AS2154" s="68"/>
      <c r="AT2154" s="68"/>
    </row>
    <row r="2155" spans="20:46" ht="18.75" customHeight="1">
      <c r="T2155" s="67"/>
      <c r="U2155" s="67"/>
      <c r="V2155" s="67"/>
      <c r="W2155" s="67"/>
      <c r="X2155" s="67"/>
      <c r="Y2155" s="67"/>
      <c r="Z2155" s="67"/>
      <c r="AA2155" s="67"/>
      <c r="AB2155" s="67"/>
      <c r="AC2155" s="67"/>
      <c r="AD2155" s="68"/>
      <c r="AE2155" s="68"/>
      <c r="AF2155" s="68"/>
      <c r="AH2155" s="67"/>
      <c r="AI2155" s="67"/>
      <c r="AJ2155" s="67"/>
      <c r="AK2155" s="67"/>
      <c r="AL2155" s="67"/>
      <c r="AM2155" s="67"/>
      <c r="AN2155" s="67"/>
      <c r="AO2155" s="67"/>
      <c r="AP2155" s="67"/>
      <c r="AQ2155" s="67"/>
      <c r="AR2155" s="68"/>
      <c r="AS2155" s="68"/>
      <c r="AT2155" s="68"/>
    </row>
    <row r="2156" spans="20:46" ht="18.75" customHeight="1">
      <c r="T2156" s="67"/>
      <c r="U2156" s="67"/>
      <c r="V2156" s="67"/>
      <c r="W2156" s="67"/>
      <c r="X2156" s="67"/>
      <c r="Y2156" s="67"/>
      <c r="Z2156" s="67"/>
      <c r="AA2156" s="67"/>
      <c r="AB2156" s="67"/>
      <c r="AC2156" s="67"/>
      <c r="AD2156" s="68"/>
      <c r="AE2156" s="68"/>
      <c r="AF2156" s="68"/>
      <c r="AH2156" s="67"/>
      <c r="AI2156" s="67"/>
      <c r="AJ2156" s="67"/>
      <c r="AK2156" s="67"/>
      <c r="AL2156" s="67"/>
      <c r="AM2156" s="67"/>
      <c r="AN2156" s="67"/>
      <c r="AO2156" s="67"/>
      <c r="AP2156" s="67"/>
      <c r="AQ2156" s="67"/>
      <c r="AR2156" s="68"/>
      <c r="AS2156" s="68"/>
      <c r="AT2156" s="68"/>
    </row>
    <row r="2157" spans="20:46" ht="18.75" customHeight="1">
      <c r="T2157" s="67"/>
      <c r="U2157" s="67"/>
      <c r="V2157" s="67"/>
      <c r="W2157" s="67"/>
      <c r="X2157" s="67"/>
      <c r="Y2157" s="67"/>
      <c r="Z2157" s="67"/>
      <c r="AA2157" s="67"/>
      <c r="AB2157" s="67"/>
      <c r="AC2157" s="67"/>
      <c r="AD2157" s="68"/>
      <c r="AE2157" s="68"/>
      <c r="AF2157" s="68"/>
      <c r="AH2157" s="67"/>
      <c r="AI2157" s="67"/>
      <c r="AJ2157" s="67"/>
      <c r="AK2157" s="67"/>
      <c r="AL2157" s="67"/>
      <c r="AM2157" s="67"/>
      <c r="AN2157" s="67"/>
      <c r="AO2157" s="67"/>
      <c r="AP2157" s="67"/>
      <c r="AQ2157" s="67"/>
      <c r="AR2157" s="68"/>
      <c r="AS2157" s="68"/>
      <c r="AT2157" s="68"/>
    </row>
    <row r="2158" spans="20:46" ht="18.75" customHeight="1">
      <c r="T2158" s="67"/>
      <c r="U2158" s="67"/>
      <c r="V2158" s="67"/>
      <c r="W2158" s="67"/>
      <c r="X2158" s="67"/>
      <c r="Y2158" s="67"/>
      <c r="Z2158" s="67"/>
      <c r="AA2158" s="67"/>
      <c r="AB2158" s="67"/>
      <c r="AC2158" s="67"/>
      <c r="AD2158" s="68"/>
      <c r="AE2158" s="68"/>
      <c r="AF2158" s="68"/>
      <c r="AH2158" s="67"/>
      <c r="AI2158" s="67"/>
      <c r="AJ2158" s="67"/>
      <c r="AK2158" s="67"/>
      <c r="AL2158" s="67"/>
      <c r="AM2158" s="67"/>
      <c r="AN2158" s="67"/>
      <c r="AO2158" s="67"/>
      <c r="AP2158" s="67"/>
      <c r="AQ2158" s="67"/>
      <c r="AR2158" s="68"/>
      <c r="AS2158" s="68"/>
      <c r="AT2158" s="68"/>
    </row>
    <row r="2159" spans="20:46" ht="18.75" customHeight="1">
      <c r="T2159" s="67"/>
      <c r="U2159" s="67"/>
      <c r="V2159" s="67"/>
      <c r="W2159" s="67"/>
      <c r="X2159" s="67"/>
      <c r="Y2159" s="67"/>
      <c r="Z2159" s="67"/>
      <c r="AA2159" s="67"/>
      <c r="AB2159" s="67"/>
      <c r="AC2159" s="67"/>
      <c r="AD2159" s="68"/>
      <c r="AE2159" s="68"/>
      <c r="AF2159" s="68"/>
      <c r="AH2159" s="67"/>
      <c r="AI2159" s="67"/>
      <c r="AJ2159" s="67"/>
      <c r="AK2159" s="67"/>
      <c r="AL2159" s="67"/>
      <c r="AM2159" s="67"/>
      <c r="AN2159" s="67"/>
      <c r="AO2159" s="67"/>
      <c r="AP2159" s="67"/>
      <c r="AQ2159" s="67"/>
      <c r="AR2159" s="68"/>
      <c r="AS2159" s="68"/>
      <c r="AT2159" s="68"/>
    </row>
    <row r="2160" spans="20:46" ht="18.75" customHeight="1">
      <c r="T2160" s="67"/>
      <c r="U2160" s="67"/>
      <c r="V2160" s="67"/>
      <c r="W2160" s="67"/>
      <c r="X2160" s="67"/>
      <c r="Y2160" s="67"/>
      <c r="Z2160" s="67"/>
      <c r="AA2160" s="67"/>
      <c r="AB2160" s="67"/>
      <c r="AC2160" s="67"/>
      <c r="AD2160" s="68"/>
      <c r="AE2160" s="68"/>
      <c r="AF2160" s="68"/>
      <c r="AH2160" s="67"/>
      <c r="AI2160" s="67"/>
      <c r="AJ2160" s="67"/>
      <c r="AK2160" s="67"/>
      <c r="AL2160" s="67"/>
      <c r="AM2160" s="67"/>
      <c r="AN2160" s="67"/>
      <c r="AO2160" s="67"/>
      <c r="AP2160" s="67"/>
      <c r="AQ2160" s="67"/>
      <c r="AR2160" s="68"/>
      <c r="AS2160" s="68"/>
      <c r="AT2160" s="68"/>
    </row>
    <row r="2161" spans="20:46" ht="18.75" customHeight="1">
      <c r="T2161" s="67"/>
      <c r="U2161" s="67"/>
      <c r="V2161" s="67"/>
      <c r="W2161" s="67"/>
      <c r="X2161" s="67"/>
      <c r="Y2161" s="67"/>
      <c r="Z2161" s="67"/>
      <c r="AA2161" s="67"/>
      <c r="AB2161" s="67"/>
      <c r="AC2161" s="67"/>
      <c r="AD2161" s="68"/>
      <c r="AE2161" s="68"/>
      <c r="AF2161" s="68"/>
      <c r="AH2161" s="67"/>
      <c r="AI2161" s="67"/>
      <c r="AJ2161" s="67"/>
      <c r="AK2161" s="67"/>
      <c r="AL2161" s="67"/>
      <c r="AM2161" s="67"/>
      <c r="AN2161" s="67"/>
      <c r="AO2161" s="67"/>
      <c r="AP2161" s="67"/>
      <c r="AQ2161" s="67"/>
      <c r="AR2161" s="68"/>
      <c r="AS2161" s="68"/>
      <c r="AT2161" s="68"/>
    </row>
    <row r="2162" spans="20:46" ht="18.75" customHeight="1">
      <c r="T2162" s="67"/>
      <c r="U2162" s="67"/>
      <c r="V2162" s="67"/>
      <c r="W2162" s="67"/>
      <c r="X2162" s="67"/>
      <c r="Y2162" s="67"/>
      <c r="Z2162" s="67"/>
      <c r="AA2162" s="67"/>
      <c r="AB2162" s="67"/>
      <c r="AC2162" s="67"/>
      <c r="AD2162" s="68"/>
      <c r="AE2162" s="68"/>
      <c r="AF2162" s="68"/>
      <c r="AH2162" s="67"/>
      <c r="AI2162" s="67"/>
      <c r="AJ2162" s="67"/>
      <c r="AK2162" s="67"/>
      <c r="AL2162" s="67"/>
      <c r="AM2162" s="67"/>
      <c r="AN2162" s="67"/>
      <c r="AO2162" s="67"/>
      <c r="AP2162" s="67"/>
      <c r="AQ2162" s="67"/>
      <c r="AR2162" s="68"/>
      <c r="AS2162" s="68"/>
      <c r="AT2162" s="68"/>
    </row>
    <row r="2163" spans="20:46" ht="18.75" customHeight="1">
      <c r="T2163" s="67"/>
      <c r="U2163" s="67"/>
      <c r="V2163" s="67"/>
      <c r="W2163" s="67"/>
      <c r="X2163" s="67"/>
      <c r="Y2163" s="67"/>
      <c r="Z2163" s="67"/>
      <c r="AA2163" s="67"/>
      <c r="AB2163" s="67"/>
      <c r="AC2163" s="67"/>
      <c r="AD2163" s="68"/>
      <c r="AE2163" s="68"/>
      <c r="AF2163" s="68"/>
      <c r="AH2163" s="67"/>
      <c r="AI2163" s="67"/>
      <c r="AJ2163" s="67"/>
      <c r="AK2163" s="67"/>
      <c r="AL2163" s="67"/>
      <c r="AM2163" s="67"/>
      <c r="AN2163" s="67"/>
      <c r="AO2163" s="67"/>
      <c r="AP2163" s="67"/>
      <c r="AQ2163" s="67"/>
      <c r="AR2163" s="68"/>
      <c r="AS2163" s="68"/>
      <c r="AT2163" s="68"/>
    </row>
    <row r="2164" spans="20:46" ht="18.75" customHeight="1">
      <c r="T2164" s="67"/>
      <c r="U2164" s="67"/>
      <c r="V2164" s="67"/>
      <c r="W2164" s="67"/>
      <c r="X2164" s="67"/>
      <c r="Y2164" s="67"/>
      <c r="Z2164" s="67"/>
      <c r="AA2164" s="67"/>
      <c r="AB2164" s="67"/>
      <c r="AC2164" s="67"/>
      <c r="AD2164" s="68"/>
      <c r="AE2164" s="68"/>
      <c r="AF2164" s="68"/>
      <c r="AH2164" s="67"/>
      <c r="AI2164" s="67"/>
      <c r="AJ2164" s="67"/>
      <c r="AK2164" s="67"/>
      <c r="AL2164" s="67"/>
      <c r="AM2164" s="67"/>
      <c r="AN2164" s="67"/>
      <c r="AO2164" s="67"/>
      <c r="AP2164" s="67"/>
      <c r="AQ2164" s="67"/>
      <c r="AR2164" s="68"/>
      <c r="AS2164" s="68"/>
      <c r="AT2164" s="68"/>
    </row>
    <row r="2165" spans="20:46" ht="18.75" customHeight="1">
      <c r="T2165" s="67"/>
      <c r="U2165" s="67"/>
      <c r="V2165" s="67"/>
      <c r="W2165" s="67"/>
      <c r="X2165" s="67"/>
      <c r="Y2165" s="67"/>
      <c r="Z2165" s="67"/>
      <c r="AA2165" s="67"/>
      <c r="AB2165" s="67"/>
      <c r="AC2165" s="67"/>
      <c r="AD2165" s="68"/>
      <c r="AE2165" s="68"/>
      <c r="AF2165" s="68"/>
      <c r="AH2165" s="67"/>
      <c r="AI2165" s="67"/>
      <c r="AJ2165" s="67"/>
      <c r="AK2165" s="67"/>
      <c r="AL2165" s="67"/>
      <c r="AM2165" s="67"/>
      <c r="AN2165" s="67"/>
      <c r="AO2165" s="67"/>
      <c r="AP2165" s="67"/>
      <c r="AQ2165" s="67"/>
      <c r="AR2165" s="68"/>
      <c r="AS2165" s="68"/>
      <c r="AT2165" s="68"/>
    </row>
    <row r="2166" spans="20:46" ht="18.75" customHeight="1">
      <c r="T2166" s="67"/>
      <c r="U2166" s="67"/>
      <c r="V2166" s="67"/>
      <c r="W2166" s="67"/>
      <c r="X2166" s="67"/>
      <c r="Y2166" s="67"/>
      <c r="Z2166" s="67"/>
      <c r="AA2166" s="67"/>
      <c r="AB2166" s="67"/>
      <c r="AC2166" s="67"/>
      <c r="AD2166" s="68"/>
      <c r="AE2166" s="68"/>
      <c r="AF2166" s="68"/>
      <c r="AH2166" s="67"/>
      <c r="AI2166" s="67"/>
      <c r="AJ2166" s="67"/>
      <c r="AK2166" s="67"/>
      <c r="AL2166" s="67"/>
      <c r="AM2166" s="67"/>
      <c r="AN2166" s="67"/>
      <c r="AO2166" s="67"/>
      <c r="AP2166" s="67"/>
      <c r="AQ2166" s="67"/>
      <c r="AR2166" s="68"/>
      <c r="AS2166" s="68"/>
      <c r="AT2166" s="68"/>
    </row>
    <row r="2167" spans="20:46" ht="18.75" customHeight="1">
      <c r="T2167" s="67"/>
      <c r="U2167" s="67"/>
      <c r="V2167" s="67"/>
      <c r="W2167" s="67"/>
      <c r="X2167" s="67"/>
      <c r="Y2167" s="67"/>
      <c r="Z2167" s="67"/>
      <c r="AA2167" s="67"/>
      <c r="AB2167" s="67"/>
      <c r="AC2167" s="67"/>
      <c r="AD2167" s="68"/>
      <c r="AE2167" s="68"/>
      <c r="AF2167" s="68"/>
      <c r="AH2167" s="67"/>
      <c r="AI2167" s="67"/>
      <c r="AJ2167" s="67"/>
      <c r="AK2167" s="67"/>
      <c r="AL2167" s="67"/>
      <c r="AM2167" s="67"/>
      <c r="AN2167" s="67"/>
      <c r="AO2167" s="67"/>
      <c r="AP2167" s="67"/>
      <c r="AQ2167" s="67"/>
      <c r="AR2167" s="68"/>
      <c r="AS2167" s="68"/>
      <c r="AT2167" s="68"/>
    </row>
    <row r="2168" spans="20:46" ht="18.75" customHeight="1">
      <c r="T2168" s="67"/>
      <c r="U2168" s="67"/>
      <c r="V2168" s="67"/>
      <c r="W2168" s="67"/>
      <c r="X2168" s="67"/>
      <c r="Y2168" s="67"/>
      <c r="Z2168" s="67"/>
      <c r="AA2168" s="67"/>
      <c r="AB2168" s="67"/>
      <c r="AC2168" s="67"/>
      <c r="AD2168" s="68"/>
      <c r="AE2168" s="68"/>
      <c r="AF2168" s="68"/>
      <c r="AH2168" s="67"/>
      <c r="AI2168" s="67"/>
      <c r="AJ2168" s="67"/>
      <c r="AK2168" s="67"/>
      <c r="AL2168" s="67"/>
      <c r="AM2168" s="67"/>
      <c r="AN2168" s="67"/>
      <c r="AO2168" s="67"/>
      <c r="AP2168" s="67"/>
      <c r="AQ2168" s="67"/>
      <c r="AR2168" s="68"/>
      <c r="AS2168" s="68"/>
      <c r="AT2168" s="68"/>
    </row>
    <row r="2169" spans="20:46" ht="18.75" customHeight="1">
      <c r="T2169" s="67"/>
      <c r="U2169" s="67"/>
      <c r="V2169" s="67"/>
      <c r="W2169" s="67"/>
      <c r="X2169" s="67"/>
      <c r="Y2169" s="67"/>
      <c r="Z2169" s="67"/>
      <c r="AA2169" s="67"/>
      <c r="AB2169" s="67"/>
      <c r="AC2169" s="67"/>
      <c r="AD2169" s="68"/>
      <c r="AE2169" s="68"/>
      <c r="AF2169" s="68"/>
      <c r="AH2169" s="67"/>
      <c r="AI2169" s="67"/>
      <c r="AJ2169" s="67"/>
      <c r="AK2169" s="67"/>
      <c r="AL2169" s="67"/>
      <c r="AM2169" s="67"/>
      <c r="AN2169" s="67"/>
      <c r="AO2169" s="67"/>
      <c r="AP2169" s="67"/>
      <c r="AQ2169" s="67"/>
      <c r="AR2169" s="68"/>
      <c r="AS2169" s="68"/>
      <c r="AT2169" s="68"/>
    </row>
    <row r="2170" spans="20:46" ht="18.75" customHeight="1">
      <c r="T2170" s="67"/>
      <c r="U2170" s="67"/>
      <c r="V2170" s="67"/>
      <c r="W2170" s="67"/>
      <c r="X2170" s="67"/>
      <c r="Y2170" s="67"/>
      <c r="Z2170" s="67"/>
      <c r="AA2170" s="67"/>
      <c r="AB2170" s="67"/>
      <c r="AC2170" s="67"/>
      <c r="AD2170" s="68"/>
      <c r="AE2170" s="68"/>
      <c r="AF2170" s="68"/>
      <c r="AH2170" s="67"/>
      <c r="AI2170" s="67"/>
      <c r="AJ2170" s="67"/>
      <c r="AK2170" s="67"/>
      <c r="AL2170" s="67"/>
      <c r="AM2170" s="67"/>
      <c r="AN2170" s="67"/>
      <c r="AO2170" s="67"/>
      <c r="AP2170" s="67"/>
      <c r="AQ2170" s="67"/>
      <c r="AR2170" s="68"/>
      <c r="AS2170" s="68"/>
      <c r="AT2170" s="68"/>
    </row>
    <row r="2171" spans="20:46" ht="18.75" customHeight="1">
      <c r="T2171" s="67"/>
      <c r="U2171" s="67"/>
      <c r="V2171" s="67"/>
      <c r="W2171" s="67"/>
      <c r="X2171" s="67"/>
      <c r="Y2171" s="67"/>
      <c r="Z2171" s="67"/>
      <c r="AA2171" s="67"/>
      <c r="AB2171" s="67"/>
      <c r="AC2171" s="67"/>
      <c r="AD2171" s="68"/>
      <c r="AE2171" s="68"/>
      <c r="AF2171" s="68"/>
      <c r="AH2171" s="67"/>
      <c r="AI2171" s="67"/>
      <c r="AJ2171" s="67"/>
      <c r="AK2171" s="67"/>
      <c r="AL2171" s="67"/>
      <c r="AM2171" s="67"/>
      <c r="AN2171" s="67"/>
      <c r="AO2171" s="67"/>
      <c r="AP2171" s="67"/>
      <c r="AQ2171" s="67"/>
      <c r="AR2171" s="68"/>
      <c r="AS2171" s="68"/>
      <c r="AT2171" s="68"/>
    </row>
    <row r="2172" spans="20:46" ht="18.75" customHeight="1">
      <c r="T2172" s="67"/>
      <c r="U2172" s="67"/>
      <c r="V2172" s="67"/>
      <c r="W2172" s="67"/>
      <c r="X2172" s="67"/>
      <c r="Y2172" s="67"/>
      <c r="Z2172" s="67"/>
      <c r="AA2172" s="67"/>
      <c r="AB2172" s="67"/>
      <c r="AC2172" s="67"/>
      <c r="AD2172" s="68"/>
      <c r="AE2172" s="68"/>
      <c r="AF2172" s="68"/>
      <c r="AH2172" s="67"/>
      <c r="AI2172" s="67"/>
      <c r="AJ2172" s="67"/>
      <c r="AK2172" s="67"/>
      <c r="AL2172" s="67"/>
      <c r="AM2172" s="67"/>
      <c r="AN2172" s="67"/>
      <c r="AO2172" s="67"/>
      <c r="AP2172" s="67"/>
      <c r="AQ2172" s="67"/>
      <c r="AR2172" s="68"/>
      <c r="AS2172" s="68"/>
      <c r="AT2172" s="68"/>
    </row>
    <row r="2173" spans="20:46" ht="18.75" customHeight="1">
      <c r="T2173" s="67"/>
      <c r="U2173" s="67"/>
      <c r="V2173" s="67"/>
      <c r="W2173" s="67"/>
      <c r="X2173" s="67"/>
      <c r="Y2173" s="67"/>
      <c r="Z2173" s="67"/>
      <c r="AA2173" s="67"/>
      <c r="AB2173" s="67"/>
      <c r="AC2173" s="67"/>
      <c r="AD2173" s="68"/>
      <c r="AE2173" s="68"/>
      <c r="AF2173" s="68"/>
      <c r="AH2173" s="67"/>
      <c r="AI2173" s="67"/>
      <c r="AJ2173" s="67"/>
      <c r="AK2173" s="67"/>
      <c r="AL2173" s="67"/>
      <c r="AM2173" s="67"/>
      <c r="AN2173" s="67"/>
      <c r="AO2173" s="67"/>
      <c r="AP2173" s="67"/>
      <c r="AQ2173" s="67"/>
      <c r="AR2173" s="68"/>
      <c r="AS2173" s="68"/>
      <c r="AT2173" s="68"/>
    </row>
    <row r="2174" spans="20:46" ht="18.75" customHeight="1">
      <c r="T2174" s="67"/>
      <c r="U2174" s="67"/>
      <c r="V2174" s="67"/>
      <c r="W2174" s="67"/>
      <c r="X2174" s="67"/>
      <c r="Y2174" s="67"/>
      <c r="Z2174" s="67"/>
      <c r="AA2174" s="67"/>
      <c r="AB2174" s="67"/>
      <c r="AC2174" s="67"/>
      <c r="AD2174" s="68"/>
      <c r="AE2174" s="68"/>
      <c r="AF2174" s="68"/>
      <c r="AH2174" s="67"/>
      <c r="AI2174" s="67"/>
      <c r="AJ2174" s="67"/>
      <c r="AK2174" s="67"/>
      <c r="AL2174" s="67"/>
      <c r="AM2174" s="67"/>
      <c r="AN2174" s="67"/>
      <c r="AO2174" s="67"/>
      <c r="AP2174" s="67"/>
      <c r="AQ2174" s="67"/>
      <c r="AR2174" s="68"/>
      <c r="AS2174" s="68"/>
      <c r="AT2174" s="68"/>
    </row>
    <row r="2175" spans="20:46" ht="18.75" customHeight="1">
      <c r="T2175" s="67"/>
      <c r="U2175" s="67"/>
      <c r="V2175" s="67"/>
      <c r="W2175" s="67"/>
      <c r="X2175" s="67"/>
      <c r="Y2175" s="67"/>
      <c r="Z2175" s="67"/>
      <c r="AA2175" s="67"/>
      <c r="AB2175" s="67"/>
      <c r="AC2175" s="67"/>
      <c r="AD2175" s="68"/>
      <c r="AE2175" s="68"/>
      <c r="AF2175" s="68"/>
      <c r="AH2175" s="67"/>
      <c r="AI2175" s="67"/>
      <c r="AJ2175" s="67"/>
      <c r="AK2175" s="67"/>
      <c r="AL2175" s="67"/>
      <c r="AM2175" s="67"/>
      <c r="AN2175" s="67"/>
      <c r="AO2175" s="67"/>
      <c r="AP2175" s="67"/>
      <c r="AQ2175" s="67"/>
      <c r="AR2175" s="68"/>
      <c r="AS2175" s="68"/>
      <c r="AT2175" s="68"/>
    </row>
    <row r="2176" spans="20:46" ht="18.75" customHeight="1">
      <c r="T2176" s="67"/>
      <c r="U2176" s="67"/>
      <c r="V2176" s="67"/>
      <c r="W2176" s="67"/>
      <c r="X2176" s="67"/>
      <c r="Y2176" s="67"/>
      <c r="Z2176" s="67"/>
      <c r="AA2176" s="67"/>
      <c r="AB2176" s="67"/>
      <c r="AC2176" s="67"/>
      <c r="AD2176" s="68"/>
      <c r="AE2176" s="68"/>
      <c r="AF2176" s="68"/>
      <c r="AH2176" s="67"/>
      <c r="AI2176" s="67"/>
      <c r="AJ2176" s="67"/>
      <c r="AK2176" s="67"/>
      <c r="AL2176" s="67"/>
      <c r="AM2176" s="67"/>
      <c r="AN2176" s="67"/>
      <c r="AO2176" s="67"/>
      <c r="AP2176" s="67"/>
      <c r="AQ2176" s="67"/>
      <c r="AR2176" s="68"/>
      <c r="AS2176" s="68"/>
      <c r="AT2176" s="68"/>
    </row>
    <row r="2177" spans="20:46" ht="18.75" customHeight="1">
      <c r="T2177" s="67"/>
      <c r="U2177" s="67"/>
      <c r="V2177" s="67"/>
      <c r="W2177" s="67"/>
      <c r="X2177" s="67"/>
      <c r="Y2177" s="67"/>
      <c r="Z2177" s="67"/>
      <c r="AA2177" s="67"/>
      <c r="AB2177" s="67"/>
      <c r="AC2177" s="67"/>
      <c r="AD2177" s="68"/>
      <c r="AE2177" s="68"/>
      <c r="AF2177" s="68"/>
      <c r="AH2177" s="67"/>
      <c r="AI2177" s="67"/>
      <c r="AJ2177" s="67"/>
      <c r="AK2177" s="67"/>
      <c r="AL2177" s="67"/>
      <c r="AM2177" s="67"/>
      <c r="AN2177" s="67"/>
      <c r="AO2177" s="67"/>
      <c r="AP2177" s="67"/>
      <c r="AQ2177" s="67"/>
      <c r="AR2177" s="68"/>
      <c r="AS2177" s="68"/>
      <c r="AT2177" s="68"/>
    </row>
    <row r="2178" spans="20:46" ht="18.75" customHeight="1">
      <c r="T2178" s="67"/>
      <c r="U2178" s="67"/>
      <c r="V2178" s="67"/>
      <c r="W2178" s="67"/>
      <c r="X2178" s="67"/>
      <c r="Y2178" s="67"/>
      <c r="Z2178" s="67"/>
      <c r="AA2178" s="67"/>
      <c r="AB2178" s="67"/>
      <c r="AC2178" s="67"/>
      <c r="AD2178" s="68"/>
      <c r="AE2178" s="68"/>
      <c r="AF2178" s="68"/>
      <c r="AH2178" s="67"/>
      <c r="AI2178" s="67"/>
      <c r="AJ2178" s="67"/>
      <c r="AK2178" s="67"/>
      <c r="AL2178" s="67"/>
      <c r="AM2178" s="67"/>
      <c r="AN2178" s="67"/>
      <c r="AO2178" s="67"/>
      <c r="AP2178" s="67"/>
      <c r="AQ2178" s="67"/>
      <c r="AR2178" s="68"/>
      <c r="AS2178" s="68"/>
      <c r="AT2178" s="68"/>
    </row>
    <row r="2179" spans="20:46" ht="18.75" customHeight="1">
      <c r="T2179" s="67"/>
      <c r="U2179" s="67"/>
      <c r="V2179" s="67"/>
      <c r="W2179" s="67"/>
      <c r="X2179" s="67"/>
      <c r="Y2179" s="67"/>
      <c r="Z2179" s="67"/>
      <c r="AA2179" s="67"/>
      <c r="AB2179" s="67"/>
      <c r="AC2179" s="67"/>
      <c r="AD2179" s="68"/>
      <c r="AE2179" s="68"/>
      <c r="AF2179" s="68"/>
      <c r="AH2179" s="67"/>
      <c r="AI2179" s="67"/>
      <c r="AJ2179" s="67"/>
      <c r="AK2179" s="67"/>
      <c r="AL2179" s="67"/>
      <c r="AM2179" s="67"/>
      <c r="AN2179" s="67"/>
      <c r="AO2179" s="67"/>
      <c r="AP2179" s="67"/>
      <c r="AQ2179" s="67"/>
      <c r="AR2179" s="68"/>
      <c r="AS2179" s="68"/>
      <c r="AT2179" s="68"/>
    </row>
    <row r="2180" spans="20:46" ht="18.75" customHeight="1">
      <c r="T2180" s="67"/>
      <c r="U2180" s="67"/>
      <c r="V2180" s="67"/>
      <c r="W2180" s="67"/>
      <c r="X2180" s="67"/>
      <c r="Y2180" s="67"/>
      <c r="Z2180" s="67"/>
      <c r="AA2180" s="67"/>
      <c r="AB2180" s="67"/>
      <c r="AC2180" s="67"/>
      <c r="AD2180" s="68"/>
      <c r="AE2180" s="68"/>
      <c r="AF2180" s="68"/>
      <c r="AH2180" s="67"/>
      <c r="AI2180" s="67"/>
      <c r="AJ2180" s="67"/>
      <c r="AK2180" s="67"/>
      <c r="AL2180" s="67"/>
      <c r="AM2180" s="67"/>
      <c r="AN2180" s="67"/>
      <c r="AO2180" s="67"/>
      <c r="AP2180" s="67"/>
      <c r="AQ2180" s="67"/>
      <c r="AR2180" s="68"/>
      <c r="AS2180" s="68"/>
      <c r="AT2180" s="68"/>
    </row>
    <row r="2181" spans="20:46" ht="18.75" customHeight="1">
      <c r="T2181" s="67"/>
      <c r="U2181" s="67"/>
      <c r="V2181" s="67"/>
      <c r="W2181" s="67"/>
      <c r="X2181" s="67"/>
      <c r="Y2181" s="67"/>
      <c r="Z2181" s="67"/>
      <c r="AA2181" s="67"/>
      <c r="AB2181" s="67"/>
      <c r="AC2181" s="67"/>
      <c r="AD2181" s="68"/>
      <c r="AE2181" s="68"/>
      <c r="AF2181" s="68"/>
      <c r="AH2181" s="67"/>
      <c r="AI2181" s="67"/>
      <c r="AJ2181" s="67"/>
      <c r="AK2181" s="67"/>
      <c r="AL2181" s="67"/>
      <c r="AM2181" s="67"/>
      <c r="AN2181" s="67"/>
      <c r="AO2181" s="67"/>
      <c r="AP2181" s="67"/>
      <c r="AQ2181" s="67"/>
      <c r="AR2181" s="68"/>
      <c r="AS2181" s="68"/>
      <c r="AT2181" s="68"/>
    </row>
    <row r="2182" spans="20:46" ht="18.75" customHeight="1">
      <c r="T2182" s="67"/>
      <c r="U2182" s="67"/>
      <c r="V2182" s="67"/>
      <c r="W2182" s="67"/>
      <c r="X2182" s="67"/>
      <c r="Y2182" s="67"/>
      <c r="Z2182" s="67"/>
      <c r="AA2182" s="67"/>
      <c r="AB2182" s="67"/>
      <c r="AC2182" s="67"/>
      <c r="AD2182" s="68"/>
      <c r="AE2182" s="68"/>
      <c r="AF2182" s="68"/>
      <c r="AH2182" s="67"/>
      <c r="AI2182" s="67"/>
      <c r="AJ2182" s="67"/>
      <c r="AK2182" s="67"/>
      <c r="AL2182" s="67"/>
      <c r="AM2182" s="67"/>
      <c r="AN2182" s="67"/>
      <c r="AO2182" s="67"/>
      <c r="AP2182" s="67"/>
      <c r="AQ2182" s="67"/>
      <c r="AR2182" s="68"/>
      <c r="AS2182" s="68"/>
      <c r="AT2182" s="68"/>
    </row>
    <row r="2183" spans="20:46" ht="18.75" customHeight="1">
      <c r="T2183" s="67"/>
      <c r="U2183" s="67"/>
      <c r="V2183" s="67"/>
      <c r="W2183" s="67"/>
      <c r="X2183" s="67"/>
      <c r="Y2183" s="67"/>
      <c r="Z2183" s="67"/>
      <c r="AA2183" s="67"/>
      <c r="AB2183" s="67"/>
      <c r="AC2183" s="67"/>
      <c r="AD2183" s="68"/>
      <c r="AE2183" s="68"/>
      <c r="AF2183" s="68"/>
      <c r="AH2183" s="67"/>
      <c r="AI2183" s="67"/>
      <c r="AJ2183" s="67"/>
      <c r="AK2183" s="67"/>
      <c r="AL2183" s="67"/>
      <c r="AM2183" s="67"/>
      <c r="AN2183" s="67"/>
      <c r="AO2183" s="67"/>
      <c r="AP2183" s="67"/>
      <c r="AQ2183" s="67"/>
      <c r="AR2183" s="68"/>
      <c r="AS2183" s="68"/>
      <c r="AT2183" s="68"/>
    </row>
    <row r="2184" spans="20:46" ht="18.75" customHeight="1">
      <c r="T2184" s="67"/>
      <c r="U2184" s="67"/>
      <c r="V2184" s="67"/>
      <c r="W2184" s="67"/>
      <c r="X2184" s="67"/>
      <c r="Y2184" s="67"/>
      <c r="Z2184" s="67"/>
      <c r="AA2184" s="67"/>
      <c r="AB2184" s="67"/>
      <c r="AC2184" s="67"/>
      <c r="AD2184" s="68"/>
      <c r="AE2184" s="68"/>
      <c r="AF2184" s="68"/>
      <c r="AH2184" s="67"/>
      <c r="AI2184" s="67"/>
      <c r="AJ2184" s="67"/>
      <c r="AK2184" s="67"/>
      <c r="AL2184" s="67"/>
      <c r="AM2184" s="67"/>
      <c r="AN2184" s="67"/>
      <c r="AO2184" s="67"/>
      <c r="AP2184" s="67"/>
      <c r="AQ2184" s="67"/>
      <c r="AR2184" s="68"/>
      <c r="AS2184" s="68"/>
      <c r="AT2184" s="68"/>
    </row>
    <row r="2185" spans="20:46" ht="18.75" customHeight="1">
      <c r="T2185" s="67"/>
      <c r="U2185" s="67"/>
      <c r="V2185" s="67"/>
      <c r="W2185" s="67"/>
      <c r="X2185" s="67"/>
      <c r="Y2185" s="67"/>
      <c r="Z2185" s="67"/>
      <c r="AA2185" s="67"/>
      <c r="AB2185" s="67"/>
      <c r="AC2185" s="67"/>
      <c r="AD2185" s="68"/>
      <c r="AE2185" s="68"/>
      <c r="AF2185" s="68"/>
      <c r="AH2185" s="67"/>
      <c r="AI2185" s="67"/>
      <c r="AJ2185" s="67"/>
      <c r="AK2185" s="67"/>
      <c r="AL2185" s="67"/>
      <c r="AM2185" s="67"/>
      <c r="AN2185" s="67"/>
      <c r="AO2185" s="67"/>
      <c r="AP2185" s="67"/>
      <c r="AQ2185" s="67"/>
      <c r="AR2185" s="68"/>
      <c r="AS2185" s="68"/>
      <c r="AT2185" s="68"/>
    </row>
    <row r="2186" spans="20:46" ht="18.75" customHeight="1">
      <c r="T2186" s="67"/>
      <c r="U2186" s="67"/>
      <c r="V2186" s="67"/>
      <c r="W2186" s="67"/>
      <c r="X2186" s="67"/>
      <c r="Y2186" s="67"/>
      <c r="Z2186" s="67"/>
      <c r="AA2186" s="67"/>
      <c r="AB2186" s="67"/>
      <c r="AC2186" s="67"/>
      <c r="AD2186" s="68"/>
      <c r="AE2186" s="68"/>
      <c r="AF2186" s="68"/>
      <c r="AH2186" s="67"/>
      <c r="AI2186" s="67"/>
      <c r="AJ2186" s="67"/>
      <c r="AK2186" s="67"/>
      <c r="AL2186" s="67"/>
      <c r="AM2186" s="67"/>
      <c r="AN2186" s="67"/>
      <c r="AO2186" s="67"/>
      <c r="AP2186" s="67"/>
      <c r="AQ2186" s="67"/>
      <c r="AR2186" s="68"/>
      <c r="AS2186" s="68"/>
      <c r="AT2186" s="68"/>
    </row>
    <row r="2187" spans="20:46" ht="18.75" customHeight="1">
      <c r="T2187" s="67"/>
      <c r="U2187" s="67"/>
      <c r="V2187" s="67"/>
      <c r="W2187" s="67"/>
      <c r="X2187" s="67"/>
      <c r="Y2187" s="67"/>
      <c r="Z2187" s="67"/>
      <c r="AA2187" s="67"/>
      <c r="AB2187" s="67"/>
      <c r="AC2187" s="67"/>
      <c r="AD2187" s="68"/>
      <c r="AE2187" s="68"/>
      <c r="AF2187" s="68"/>
      <c r="AH2187" s="67"/>
      <c r="AI2187" s="67"/>
      <c r="AJ2187" s="67"/>
      <c r="AK2187" s="67"/>
      <c r="AL2187" s="67"/>
      <c r="AM2187" s="67"/>
      <c r="AN2187" s="67"/>
      <c r="AO2187" s="67"/>
      <c r="AP2187" s="67"/>
      <c r="AQ2187" s="67"/>
      <c r="AR2187" s="68"/>
      <c r="AS2187" s="68"/>
      <c r="AT2187" s="68"/>
    </row>
    <row r="2188" spans="20:46" ht="18.75" customHeight="1">
      <c r="T2188" s="67"/>
      <c r="U2188" s="67"/>
      <c r="V2188" s="67"/>
      <c r="W2188" s="67"/>
      <c r="X2188" s="67"/>
      <c r="Y2188" s="67"/>
      <c r="Z2188" s="67"/>
      <c r="AA2188" s="67"/>
      <c r="AB2188" s="67"/>
      <c r="AC2188" s="67"/>
      <c r="AD2188" s="68"/>
      <c r="AE2188" s="68"/>
      <c r="AF2188" s="68"/>
      <c r="AH2188" s="67"/>
      <c r="AI2188" s="67"/>
      <c r="AJ2188" s="67"/>
      <c r="AK2188" s="67"/>
      <c r="AL2188" s="67"/>
      <c r="AM2188" s="67"/>
      <c r="AN2188" s="67"/>
      <c r="AO2188" s="67"/>
      <c r="AP2188" s="67"/>
      <c r="AQ2188" s="67"/>
      <c r="AR2188" s="68"/>
      <c r="AS2188" s="68"/>
      <c r="AT2188" s="68"/>
    </row>
    <row r="2189" spans="20:46" ht="18.75" customHeight="1">
      <c r="T2189" s="67"/>
      <c r="U2189" s="67"/>
      <c r="V2189" s="67"/>
      <c r="W2189" s="67"/>
      <c r="X2189" s="67"/>
      <c r="Y2189" s="67"/>
      <c r="Z2189" s="67"/>
      <c r="AA2189" s="67"/>
      <c r="AB2189" s="67"/>
      <c r="AC2189" s="67"/>
      <c r="AD2189" s="68"/>
      <c r="AE2189" s="68"/>
      <c r="AF2189" s="68"/>
      <c r="AH2189" s="67"/>
      <c r="AI2189" s="67"/>
      <c r="AJ2189" s="67"/>
      <c r="AK2189" s="67"/>
      <c r="AL2189" s="67"/>
      <c r="AM2189" s="67"/>
      <c r="AN2189" s="67"/>
      <c r="AO2189" s="67"/>
      <c r="AP2189" s="67"/>
      <c r="AQ2189" s="67"/>
      <c r="AR2189" s="68"/>
      <c r="AS2189" s="68"/>
      <c r="AT2189" s="68"/>
    </row>
    <row r="2190" spans="20:46" ht="18.75" customHeight="1">
      <c r="T2190" s="67"/>
      <c r="U2190" s="67"/>
      <c r="V2190" s="67"/>
      <c r="W2190" s="67"/>
      <c r="X2190" s="67"/>
      <c r="Y2190" s="67"/>
      <c r="Z2190" s="67"/>
      <c r="AA2190" s="67"/>
      <c r="AB2190" s="67"/>
      <c r="AC2190" s="67"/>
      <c r="AD2190" s="68"/>
      <c r="AE2190" s="68"/>
      <c r="AF2190" s="68"/>
      <c r="AH2190" s="67"/>
      <c r="AI2190" s="67"/>
      <c r="AJ2190" s="67"/>
      <c r="AK2190" s="67"/>
      <c r="AL2190" s="67"/>
      <c r="AM2190" s="67"/>
      <c r="AN2190" s="67"/>
      <c r="AO2190" s="67"/>
      <c r="AP2190" s="67"/>
      <c r="AQ2190" s="67"/>
      <c r="AR2190" s="68"/>
      <c r="AS2190" s="68"/>
      <c r="AT2190" s="68"/>
    </row>
    <row r="2191" spans="20:46" ht="18.75" customHeight="1">
      <c r="T2191" s="67"/>
      <c r="U2191" s="67"/>
      <c r="V2191" s="67"/>
      <c r="W2191" s="67"/>
      <c r="X2191" s="67"/>
      <c r="Y2191" s="67"/>
      <c r="Z2191" s="67"/>
      <c r="AA2191" s="67"/>
      <c r="AB2191" s="67"/>
      <c r="AC2191" s="67"/>
      <c r="AD2191" s="68"/>
      <c r="AE2191" s="68"/>
      <c r="AF2191" s="68"/>
      <c r="AH2191" s="67"/>
      <c r="AI2191" s="67"/>
      <c r="AJ2191" s="67"/>
      <c r="AK2191" s="67"/>
      <c r="AL2191" s="67"/>
      <c r="AM2191" s="67"/>
      <c r="AN2191" s="67"/>
      <c r="AO2191" s="67"/>
      <c r="AP2191" s="67"/>
      <c r="AQ2191" s="67"/>
      <c r="AR2191" s="68"/>
      <c r="AS2191" s="68"/>
      <c r="AT2191" s="68"/>
    </row>
    <row r="2192" spans="20:46" ht="18.75" customHeight="1">
      <c r="T2192" s="67"/>
      <c r="U2192" s="67"/>
      <c r="V2192" s="67"/>
      <c r="W2192" s="67"/>
      <c r="X2192" s="67"/>
      <c r="Y2192" s="67"/>
      <c r="Z2192" s="67"/>
      <c r="AA2192" s="67"/>
      <c r="AB2192" s="67"/>
      <c r="AC2192" s="67"/>
      <c r="AD2192" s="68"/>
      <c r="AE2192" s="68"/>
      <c r="AF2192" s="68"/>
      <c r="AH2192" s="67"/>
      <c r="AI2192" s="67"/>
      <c r="AJ2192" s="67"/>
      <c r="AK2192" s="67"/>
      <c r="AL2192" s="67"/>
      <c r="AM2192" s="67"/>
      <c r="AN2192" s="67"/>
      <c r="AO2192" s="67"/>
      <c r="AP2192" s="67"/>
      <c r="AQ2192" s="67"/>
      <c r="AR2192" s="68"/>
      <c r="AS2192" s="68"/>
      <c r="AT2192" s="68"/>
    </row>
    <row r="2193" spans="20:46" ht="18.75" customHeight="1">
      <c r="T2193" s="67"/>
      <c r="U2193" s="67"/>
      <c r="V2193" s="67"/>
      <c r="W2193" s="67"/>
      <c r="X2193" s="67"/>
      <c r="Y2193" s="67"/>
      <c r="Z2193" s="67"/>
      <c r="AA2193" s="67"/>
      <c r="AB2193" s="67"/>
      <c r="AC2193" s="67"/>
      <c r="AD2193" s="68"/>
      <c r="AE2193" s="68"/>
      <c r="AF2193" s="68"/>
      <c r="AH2193" s="67"/>
      <c r="AI2193" s="67"/>
      <c r="AJ2193" s="67"/>
      <c r="AK2193" s="67"/>
      <c r="AL2193" s="67"/>
      <c r="AM2193" s="67"/>
      <c r="AN2193" s="67"/>
      <c r="AO2193" s="67"/>
      <c r="AP2193" s="67"/>
      <c r="AQ2193" s="67"/>
      <c r="AR2193" s="68"/>
      <c r="AS2193" s="68"/>
      <c r="AT2193" s="68"/>
    </row>
    <row r="2194" spans="20:46" ht="18.75" customHeight="1">
      <c r="T2194" s="67"/>
      <c r="U2194" s="67"/>
      <c r="V2194" s="67"/>
      <c r="W2194" s="67"/>
      <c r="X2194" s="67"/>
      <c r="Y2194" s="67"/>
      <c r="Z2194" s="67"/>
      <c r="AA2194" s="67"/>
      <c r="AB2194" s="67"/>
      <c r="AC2194" s="67"/>
      <c r="AD2194" s="68"/>
      <c r="AE2194" s="68"/>
      <c r="AF2194" s="68"/>
      <c r="AH2194" s="67"/>
      <c r="AI2194" s="67"/>
      <c r="AJ2194" s="67"/>
      <c r="AK2194" s="67"/>
      <c r="AL2194" s="67"/>
      <c r="AM2194" s="67"/>
      <c r="AN2194" s="67"/>
      <c r="AO2194" s="67"/>
      <c r="AP2194" s="67"/>
      <c r="AQ2194" s="67"/>
      <c r="AR2194" s="68"/>
      <c r="AS2194" s="68"/>
      <c r="AT2194" s="68"/>
    </row>
    <row r="2195" spans="20:46" ht="18.75" customHeight="1">
      <c r="T2195" s="67"/>
      <c r="U2195" s="67"/>
      <c r="V2195" s="67"/>
      <c r="W2195" s="67"/>
      <c r="X2195" s="67"/>
      <c r="Y2195" s="67"/>
      <c r="Z2195" s="67"/>
      <c r="AA2195" s="67"/>
      <c r="AB2195" s="67"/>
      <c r="AC2195" s="67"/>
      <c r="AD2195" s="68"/>
      <c r="AE2195" s="68"/>
      <c r="AF2195" s="68"/>
      <c r="AH2195" s="67"/>
      <c r="AI2195" s="67"/>
      <c r="AJ2195" s="67"/>
      <c r="AK2195" s="67"/>
      <c r="AL2195" s="67"/>
      <c r="AM2195" s="67"/>
      <c r="AN2195" s="67"/>
      <c r="AO2195" s="67"/>
      <c r="AP2195" s="67"/>
      <c r="AQ2195" s="67"/>
      <c r="AR2195" s="68"/>
      <c r="AS2195" s="68"/>
      <c r="AT2195" s="68"/>
    </row>
    <row r="2196" spans="20:46" ht="18.75" customHeight="1">
      <c r="T2196" s="67"/>
      <c r="U2196" s="67"/>
      <c r="V2196" s="67"/>
      <c r="W2196" s="67"/>
      <c r="X2196" s="67"/>
      <c r="Y2196" s="67"/>
      <c r="Z2196" s="67"/>
      <c r="AA2196" s="67"/>
      <c r="AB2196" s="67"/>
      <c r="AC2196" s="67"/>
      <c r="AD2196" s="68"/>
      <c r="AE2196" s="68"/>
      <c r="AF2196" s="68"/>
      <c r="AH2196" s="67"/>
      <c r="AI2196" s="67"/>
      <c r="AJ2196" s="67"/>
      <c r="AK2196" s="67"/>
      <c r="AL2196" s="67"/>
      <c r="AM2196" s="67"/>
      <c r="AN2196" s="67"/>
      <c r="AO2196" s="67"/>
      <c r="AP2196" s="67"/>
      <c r="AQ2196" s="67"/>
      <c r="AR2196" s="68"/>
      <c r="AS2196" s="68"/>
      <c r="AT2196" s="68"/>
    </row>
    <row r="2197" spans="20:46" ht="18.75" customHeight="1">
      <c r="T2197" s="67"/>
      <c r="U2197" s="67"/>
      <c r="V2197" s="67"/>
      <c r="W2197" s="67"/>
      <c r="X2197" s="67"/>
      <c r="Y2197" s="67"/>
      <c r="Z2197" s="67"/>
      <c r="AA2197" s="67"/>
      <c r="AB2197" s="67"/>
      <c r="AC2197" s="67"/>
      <c r="AD2197" s="68"/>
      <c r="AE2197" s="68"/>
      <c r="AF2197" s="68"/>
      <c r="AH2197" s="67"/>
      <c r="AI2197" s="67"/>
      <c r="AJ2197" s="67"/>
      <c r="AK2197" s="67"/>
      <c r="AL2197" s="67"/>
      <c r="AM2197" s="67"/>
      <c r="AN2197" s="67"/>
      <c r="AO2197" s="67"/>
      <c r="AP2197" s="67"/>
      <c r="AQ2197" s="67"/>
      <c r="AR2197" s="68"/>
      <c r="AS2197" s="68"/>
      <c r="AT2197" s="68"/>
    </row>
    <row r="2198" spans="20:46" ht="18.75" customHeight="1">
      <c r="T2198" s="67"/>
      <c r="U2198" s="67"/>
      <c r="V2198" s="67"/>
      <c r="W2198" s="67"/>
      <c r="X2198" s="67"/>
      <c r="Y2198" s="67"/>
      <c r="Z2198" s="67"/>
      <c r="AA2198" s="67"/>
      <c r="AB2198" s="67"/>
      <c r="AC2198" s="67"/>
      <c r="AD2198" s="68"/>
      <c r="AE2198" s="68"/>
      <c r="AF2198" s="68"/>
      <c r="AH2198" s="67"/>
      <c r="AI2198" s="67"/>
      <c r="AJ2198" s="67"/>
      <c r="AK2198" s="67"/>
      <c r="AL2198" s="67"/>
      <c r="AM2198" s="67"/>
      <c r="AN2198" s="67"/>
      <c r="AO2198" s="67"/>
      <c r="AP2198" s="67"/>
      <c r="AQ2198" s="67"/>
      <c r="AR2198" s="68"/>
      <c r="AS2198" s="68"/>
      <c r="AT2198" s="68"/>
    </row>
    <row r="2199" spans="20:46" ht="18.75" customHeight="1">
      <c r="T2199" s="67"/>
      <c r="U2199" s="67"/>
      <c r="V2199" s="67"/>
      <c r="W2199" s="67"/>
      <c r="X2199" s="67"/>
      <c r="Y2199" s="67"/>
      <c r="Z2199" s="67"/>
      <c r="AA2199" s="67"/>
      <c r="AB2199" s="67"/>
      <c r="AC2199" s="67"/>
      <c r="AD2199" s="68"/>
      <c r="AE2199" s="68"/>
      <c r="AF2199" s="68"/>
      <c r="AH2199" s="67"/>
      <c r="AI2199" s="67"/>
      <c r="AJ2199" s="67"/>
      <c r="AK2199" s="67"/>
      <c r="AL2199" s="67"/>
      <c r="AM2199" s="67"/>
      <c r="AN2199" s="67"/>
      <c r="AO2199" s="67"/>
      <c r="AP2199" s="67"/>
      <c r="AQ2199" s="67"/>
      <c r="AR2199" s="68"/>
      <c r="AS2199" s="68"/>
      <c r="AT2199" s="68"/>
    </row>
    <row r="2200" spans="20:46" ht="18.75" customHeight="1">
      <c r="T2200" s="67"/>
      <c r="U2200" s="67"/>
      <c r="V2200" s="67"/>
      <c r="W2200" s="67"/>
      <c r="X2200" s="67"/>
      <c r="Y2200" s="67"/>
      <c r="Z2200" s="67"/>
      <c r="AA2200" s="67"/>
      <c r="AB2200" s="67"/>
      <c r="AC2200" s="67"/>
      <c r="AD2200" s="68"/>
      <c r="AE2200" s="68"/>
      <c r="AF2200" s="68"/>
      <c r="AH2200" s="67"/>
      <c r="AI2200" s="67"/>
      <c r="AJ2200" s="67"/>
      <c r="AK2200" s="67"/>
      <c r="AL2200" s="67"/>
      <c r="AM2200" s="67"/>
      <c r="AN2200" s="67"/>
      <c r="AO2200" s="67"/>
      <c r="AP2200" s="67"/>
      <c r="AQ2200" s="67"/>
      <c r="AR2200" s="68"/>
      <c r="AS2200" s="68"/>
      <c r="AT2200" s="68"/>
    </row>
    <row r="2201" spans="20:46" ht="18.75" customHeight="1">
      <c r="T2201" s="67"/>
      <c r="U2201" s="67"/>
      <c r="V2201" s="67"/>
      <c r="W2201" s="67"/>
      <c r="X2201" s="67"/>
      <c r="Y2201" s="67"/>
      <c r="Z2201" s="67"/>
      <c r="AA2201" s="67"/>
      <c r="AB2201" s="67"/>
      <c r="AC2201" s="67"/>
      <c r="AD2201" s="68"/>
      <c r="AE2201" s="68"/>
      <c r="AF2201" s="68"/>
      <c r="AH2201" s="67"/>
      <c r="AI2201" s="67"/>
      <c r="AJ2201" s="67"/>
      <c r="AK2201" s="67"/>
      <c r="AL2201" s="67"/>
      <c r="AM2201" s="67"/>
      <c r="AN2201" s="67"/>
      <c r="AO2201" s="67"/>
      <c r="AP2201" s="67"/>
      <c r="AQ2201" s="67"/>
      <c r="AR2201" s="68"/>
      <c r="AS2201" s="68"/>
      <c r="AT2201" s="68"/>
    </row>
    <row r="2202" spans="20:46" ht="18.75" customHeight="1">
      <c r="T2202" s="67"/>
      <c r="U2202" s="67"/>
      <c r="V2202" s="67"/>
      <c r="W2202" s="67"/>
      <c r="X2202" s="67"/>
      <c r="Y2202" s="67"/>
      <c r="Z2202" s="67"/>
      <c r="AA2202" s="67"/>
      <c r="AB2202" s="67"/>
      <c r="AC2202" s="67"/>
      <c r="AD2202" s="68"/>
      <c r="AE2202" s="68"/>
      <c r="AF2202" s="68"/>
      <c r="AH2202" s="67"/>
      <c r="AI2202" s="67"/>
      <c r="AJ2202" s="67"/>
      <c r="AK2202" s="67"/>
      <c r="AL2202" s="67"/>
      <c r="AM2202" s="67"/>
      <c r="AN2202" s="67"/>
      <c r="AO2202" s="67"/>
      <c r="AP2202" s="67"/>
      <c r="AQ2202" s="67"/>
      <c r="AR2202" s="68"/>
      <c r="AS2202" s="68"/>
      <c r="AT2202" s="68"/>
    </row>
    <row r="2203" spans="20:46" ht="18.75" customHeight="1">
      <c r="T2203" s="67"/>
      <c r="U2203" s="67"/>
      <c r="V2203" s="67"/>
      <c r="W2203" s="67"/>
      <c r="X2203" s="67"/>
      <c r="Y2203" s="67"/>
      <c r="Z2203" s="67"/>
      <c r="AA2203" s="67"/>
      <c r="AB2203" s="67"/>
      <c r="AC2203" s="67"/>
      <c r="AD2203" s="68"/>
      <c r="AE2203" s="68"/>
      <c r="AF2203" s="68"/>
      <c r="AH2203" s="67"/>
      <c r="AI2203" s="67"/>
      <c r="AJ2203" s="67"/>
      <c r="AK2203" s="67"/>
      <c r="AL2203" s="67"/>
      <c r="AM2203" s="67"/>
      <c r="AN2203" s="67"/>
      <c r="AO2203" s="67"/>
      <c r="AP2203" s="67"/>
      <c r="AQ2203" s="67"/>
      <c r="AR2203" s="68"/>
      <c r="AS2203" s="68"/>
      <c r="AT2203" s="68"/>
    </row>
    <row r="2204" spans="20:46" ht="18.75" customHeight="1">
      <c r="T2204" s="67"/>
      <c r="U2204" s="67"/>
      <c r="V2204" s="67"/>
      <c r="W2204" s="67"/>
      <c r="X2204" s="67"/>
      <c r="Y2204" s="67"/>
      <c r="Z2204" s="67"/>
      <c r="AA2204" s="67"/>
      <c r="AB2204" s="67"/>
      <c r="AC2204" s="67"/>
      <c r="AD2204" s="68"/>
      <c r="AE2204" s="68"/>
      <c r="AF2204" s="68"/>
      <c r="AH2204" s="67"/>
      <c r="AI2204" s="67"/>
      <c r="AJ2204" s="67"/>
      <c r="AK2204" s="67"/>
      <c r="AL2204" s="67"/>
      <c r="AM2204" s="67"/>
      <c r="AN2204" s="67"/>
      <c r="AO2204" s="67"/>
      <c r="AP2204" s="67"/>
      <c r="AQ2204" s="67"/>
      <c r="AR2204" s="68"/>
      <c r="AS2204" s="68"/>
      <c r="AT2204" s="68"/>
    </row>
    <row r="2205" spans="20:46" ht="18.75" customHeight="1">
      <c r="T2205" s="67"/>
      <c r="U2205" s="67"/>
      <c r="V2205" s="67"/>
      <c r="W2205" s="67"/>
      <c r="X2205" s="67"/>
      <c r="Y2205" s="67"/>
      <c r="Z2205" s="67"/>
      <c r="AA2205" s="67"/>
      <c r="AB2205" s="67"/>
      <c r="AC2205" s="67"/>
      <c r="AD2205" s="68"/>
      <c r="AE2205" s="68"/>
      <c r="AF2205" s="68"/>
      <c r="AH2205" s="67"/>
      <c r="AI2205" s="67"/>
      <c r="AJ2205" s="67"/>
      <c r="AK2205" s="67"/>
      <c r="AL2205" s="67"/>
      <c r="AM2205" s="67"/>
      <c r="AN2205" s="67"/>
      <c r="AO2205" s="67"/>
      <c r="AP2205" s="67"/>
      <c r="AQ2205" s="67"/>
      <c r="AR2205" s="68"/>
      <c r="AS2205" s="68"/>
      <c r="AT2205" s="68"/>
    </row>
    <row r="2206" spans="20:46" ht="18.75" customHeight="1">
      <c r="T2206" s="67"/>
      <c r="U2206" s="67"/>
      <c r="V2206" s="67"/>
      <c r="W2206" s="67"/>
      <c r="X2206" s="67"/>
      <c r="Y2206" s="67"/>
      <c r="Z2206" s="67"/>
      <c r="AA2206" s="67"/>
      <c r="AB2206" s="67"/>
      <c r="AC2206" s="67"/>
      <c r="AD2206" s="68"/>
      <c r="AE2206" s="68"/>
      <c r="AF2206" s="68"/>
      <c r="AH2206" s="67"/>
      <c r="AI2206" s="67"/>
      <c r="AJ2206" s="67"/>
      <c r="AK2206" s="67"/>
      <c r="AL2206" s="67"/>
      <c r="AM2206" s="67"/>
      <c r="AN2206" s="67"/>
      <c r="AO2206" s="67"/>
      <c r="AP2206" s="67"/>
      <c r="AQ2206" s="67"/>
      <c r="AR2206" s="68"/>
      <c r="AS2206" s="68"/>
      <c r="AT2206" s="68"/>
    </row>
    <row r="2207" spans="20:46" ht="18.75" customHeight="1">
      <c r="T2207" s="67"/>
      <c r="U2207" s="67"/>
      <c r="V2207" s="67"/>
      <c r="W2207" s="67"/>
      <c r="X2207" s="67"/>
      <c r="Y2207" s="67"/>
      <c r="Z2207" s="67"/>
      <c r="AA2207" s="67"/>
      <c r="AB2207" s="67"/>
      <c r="AC2207" s="67"/>
      <c r="AD2207" s="68"/>
      <c r="AE2207" s="68"/>
      <c r="AF2207" s="68"/>
      <c r="AH2207" s="67"/>
      <c r="AI2207" s="67"/>
      <c r="AJ2207" s="67"/>
      <c r="AK2207" s="67"/>
      <c r="AL2207" s="67"/>
      <c r="AM2207" s="67"/>
      <c r="AN2207" s="67"/>
      <c r="AO2207" s="67"/>
      <c r="AP2207" s="67"/>
      <c r="AQ2207" s="67"/>
      <c r="AR2207" s="68"/>
      <c r="AS2207" s="68"/>
      <c r="AT2207" s="68"/>
    </row>
    <row r="2208" spans="20:46" ht="18.75" customHeight="1">
      <c r="T2208" s="67"/>
      <c r="U2208" s="67"/>
      <c r="V2208" s="67"/>
      <c r="W2208" s="67"/>
      <c r="X2208" s="67"/>
      <c r="Y2208" s="67"/>
      <c r="Z2208" s="67"/>
      <c r="AA2208" s="67"/>
      <c r="AB2208" s="67"/>
      <c r="AC2208" s="67"/>
      <c r="AD2208" s="68"/>
      <c r="AE2208" s="68"/>
      <c r="AF2208" s="68"/>
      <c r="AH2208" s="67"/>
      <c r="AI2208" s="67"/>
      <c r="AJ2208" s="67"/>
      <c r="AK2208" s="67"/>
      <c r="AL2208" s="67"/>
      <c r="AM2208" s="67"/>
      <c r="AN2208" s="67"/>
      <c r="AO2208" s="67"/>
      <c r="AP2208" s="67"/>
      <c r="AQ2208" s="67"/>
      <c r="AR2208" s="68"/>
      <c r="AS2208" s="68"/>
      <c r="AT2208" s="68"/>
    </row>
    <row r="2209" spans="20:46" ht="18.75" customHeight="1">
      <c r="T2209" s="67"/>
      <c r="U2209" s="67"/>
      <c r="V2209" s="67"/>
      <c r="W2209" s="67"/>
      <c r="X2209" s="67"/>
      <c r="Y2209" s="67"/>
      <c r="Z2209" s="67"/>
      <c r="AA2209" s="67"/>
      <c r="AB2209" s="67"/>
      <c r="AC2209" s="67"/>
      <c r="AD2209" s="68"/>
      <c r="AE2209" s="68"/>
      <c r="AF2209" s="68"/>
      <c r="AH2209" s="67"/>
      <c r="AI2209" s="67"/>
      <c r="AJ2209" s="67"/>
      <c r="AK2209" s="67"/>
      <c r="AL2209" s="67"/>
      <c r="AM2209" s="67"/>
      <c r="AN2209" s="67"/>
      <c r="AO2209" s="67"/>
      <c r="AP2209" s="67"/>
      <c r="AQ2209" s="67"/>
      <c r="AR2209" s="68"/>
      <c r="AS2209" s="68"/>
      <c r="AT2209" s="68"/>
    </row>
    <row r="2210" spans="20:46" ht="18.75" customHeight="1">
      <c r="T2210" s="67"/>
      <c r="U2210" s="67"/>
      <c r="V2210" s="67"/>
      <c r="W2210" s="67"/>
      <c r="X2210" s="67"/>
      <c r="Y2210" s="67"/>
      <c r="Z2210" s="67"/>
      <c r="AA2210" s="67"/>
      <c r="AB2210" s="67"/>
      <c r="AC2210" s="67"/>
      <c r="AD2210" s="68"/>
      <c r="AE2210" s="68"/>
      <c r="AF2210" s="68"/>
      <c r="AH2210" s="67"/>
      <c r="AI2210" s="67"/>
      <c r="AJ2210" s="67"/>
      <c r="AK2210" s="67"/>
      <c r="AL2210" s="67"/>
      <c r="AM2210" s="67"/>
      <c r="AN2210" s="67"/>
      <c r="AO2210" s="67"/>
      <c r="AP2210" s="67"/>
      <c r="AQ2210" s="67"/>
      <c r="AR2210" s="68"/>
      <c r="AS2210" s="68"/>
      <c r="AT2210" s="68"/>
    </row>
    <row r="2211" spans="20:46" ht="18.75" customHeight="1">
      <c r="T2211" s="67"/>
      <c r="U2211" s="67"/>
      <c r="V2211" s="67"/>
      <c r="W2211" s="67"/>
      <c r="X2211" s="67"/>
      <c r="Y2211" s="67"/>
      <c r="Z2211" s="67"/>
      <c r="AA2211" s="67"/>
      <c r="AB2211" s="67"/>
      <c r="AC2211" s="67"/>
      <c r="AD2211" s="68"/>
      <c r="AE2211" s="68"/>
      <c r="AF2211" s="68"/>
      <c r="AH2211" s="67"/>
      <c r="AI2211" s="67"/>
      <c r="AJ2211" s="67"/>
      <c r="AK2211" s="67"/>
      <c r="AL2211" s="67"/>
      <c r="AM2211" s="67"/>
      <c r="AN2211" s="67"/>
      <c r="AO2211" s="67"/>
      <c r="AP2211" s="67"/>
      <c r="AQ2211" s="67"/>
      <c r="AR2211" s="68"/>
      <c r="AS2211" s="68"/>
      <c r="AT2211" s="68"/>
    </row>
    <row r="2212" spans="20:46" ht="18.75" customHeight="1">
      <c r="T2212" s="67"/>
      <c r="U2212" s="67"/>
      <c r="V2212" s="67"/>
      <c r="W2212" s="67"/>
      <c r="X2212" s="67"/>
      <c r="Y2212" s="67"/>
      <c r="Z2212" s="67"/>
      <c r="AA2212" s="67"/>
      <c r="AB2212" s="67"/>
      <c r="AC2212" s="67"/>
      <c r="AD2212" s="68"/>
      <c r="AE2212" s="68"/>
      <c r="AF2212" s="68"/>
      <c r="AH2212" s="67"/>
      <c r="AI2212" s="67"/>
      <c r="AJ2212" s="67"/>
      <c r="AK2212" s="67"/>
      <c r="AL2212" s="67"/>
      <c r="AM2212" s="67"/>
      <c r="AN2212" s="67"/>
      <c r="AO2212" s="67"/>
      <c r="AP2212" s="67"/>
      <c r="AQ2212" s="67"/>
      <c r="AR2212" s="68"/>
      <c r="AS2212" s="68"/>
      <c r="AT2212" s="68"/>
    </row>
    <row r="2213" spans="20:46" ht="18.75" customHeight="1">
      <c r="T2213" s="67"/>
      <c r="U2213" s="67"/>
      <c r="V2213" s="67"/>
      <c r="W2213" s="67"/>
      <c r="X2213" s="67"/>
      <c r="Y2213" s="67"/>
      <c r="Z2213" s="67"/>
      <c r="AA2213" s="67"/>
      <c r="AB2213" s="67"/>
      <c r="AC2213" s="67"/>
      <c r="AD2213" s="68"/>
      <c r="AE2213" s="68"/>
      <c r="AF2213" s="68"/>
      <c r="AH2213" s="67"/>
      <c r="AI2213" s="67"/>
      <c r="AJ2213" s="67"/>
      <c r="AK2213" s="67"/>
      <c r="AL2213" s="67"/>
      <c r="AM2213" s="67"/>
      <c r="AN2213" s="67"/>
      <c r="AO2213" s="67"/>
      <c r="AP2213" s="67"/>
      <c r="AQ2213" s="67"/>
      <c r="AR2213" s="68"/>
      <c r="AS2213" s="68"/>
      <c r="AT2213" s="68"/>
    </row>
    <row r="2214" spans="20:46" ht="18.75" customHeight="1">
      <c r="T2214" s="67"/>
      <c r="U2214" s="67"/>
      <c r="V2214" s="67"/>
      <c r="W2214" s="67"/>
      <c r="X2214" s="67"/>
      <c r="Y2214" s="67"/>
      <c r="Z2214" s="67"/>
      <c r="AA2214" s="67"/>
      <c r="AB2214" s="67"/>
      <c r="AC2214" s="67"/>
      <c r="AD2214" s="68"/>
      <c r="AE2214" s="68"/>
      <c r="AF2214" s="68"/>
      <c r="AH2214" s="67"/>
      <c r="AI2214" s="67"/>
      <c r="AJ2214" s="67"/>
      <c r="AK2214" s="67"/>
      <c r="AL2214" s="67"/>
      <c r="AM2214" s="67"/>
      <c r="AN2214" s="67"/>
      <c r="AO2214" s="67"/>
      <c r="AP2214" s="67"/>
      <c r="AQ2214" s="67"/>
      <c r="AR2214" s="68"/>
      <c r="AS2214" s="68"/>
      <c r="AT2214" s="68"/>
    </row>
    <row r="2215" spans="20:46" ht="18.75" customHeight="1">
      <c r="T2215" s="67"/>
      <c r="U2215" s="67"/>
      <c r="V2215" s="67"/>
      <c r="W2215" s="67"/>
      <c r="X2215" s="67"/>
      <c r="Y2215" s="67"/>
      <c r="Z2215" s="67"/>
      <c r="AA2215" s="67"/>
      <c r="AB2215" s="67"/>
      <c r="AC2215" s="67"/>
      <c r="AD2215" s="68"/>
      <c r="AE2215" s="68"/>
      <c r="AF2215" s="68"/>
      <c r="AH2215" s="67"/>
      <c r="AI2215" s="67"/>
      <c r="AJ2215" s="67"/>
      <c r="AK2215" s="67"/>
      <c r="AL2215" s="67"/>
      <c r="AM2215" s="67"/>
      <c r="AN2215" s="67"/>
      <c r="AO2215" s="67"/>
      <c r="AP2215" s="67"/>
      <c r="AQ2215" s="67"/>
      <c r="AR2215" s="68"/>
      <c r="AS2215" s="68"/>
      <c r="AT2215" s="68"/>
    </row>
    <row r="2216" spans="20:46" ht="18.75" customHeight="1">
      <c r="T2216" s="67"/>
      <c r="U2216" s="67"/>
      <c r="V2216" s="67"/>
      <c r="W2216" s="67"/>
      <c r="X2216" s="67"/>
      <c r="Y2216" s="67"/>
      <c r="Z2216" s="67"/>
      <c r="AA2216" s="67"/>
      <c r="AB2216" s="67"/>
      <c r="AC2216" s="67"/>
      <c r="AD2216" s="68"/>
      <c r="AE2216" s="68"/>
      <c r="AF2216" s="68"/>
      <c r="AH2216" s="67"/>
      <c r="AI2216" s="67"/>
      <c r="AJ2216" s="67"/>
      <c r="AK2216" s="67"/>
      <c r="AL2216" s="67"/>
      <c r="AM2216" s="67"/>
      <c r="AN2216" s="67"/>
      <c r="AO2216" s="67"/>
      <c r="AP2216" s="67"/>
      <c r="AQ2216" s="67"/>
      <c r="AR2216" s="68"/>
      <c r="AS2216" s="68"/>
      <c r="AT2216" s="68"/>
    </row>
    <row r="2217" spans="20:46" ht="18.75" customHeight="1">
      <c r="T2217" s="67"/>
      <c r="U2217" s="67"/>
      <c r="V2217" s="67"/>
      <c r="W2217" s="67"/>
      <c r="X2217" s="67"/>
      <c r="Y2217" s="67"/>
      <c r="Z2217" s="67"/>
      <c r="AA2217" s="67"/>
      <c r="AB2217" s="67"/>
      <c r="AC2217" s="67"/>
      <c r="AD2217" s="68"/>
      <c r="AE2217" s="68"/>
      <c r="AF2217" s="68"/>
      <c r="AH2217" s="67"/>
      <c r="AI2217" s="67"/>
      <c r="AJ2217" s="67"/>
      <c r="AK2217" s="67"/>
      <c r="AL2217" s="67"/>
      <c r="AM2217" s="67"/>
      <c r="AN2217" s="67"/>
      <c r="AO2217" s="67"/>
      <c r="AP2217" s="67"/>
      <c r="AQ2217" s="67"/>
      <c r="AR2217" s="68"/>
      <c r="AS2217" s="68"/>
      <c r="AT2217" s="68"/>
    </row>
    <row r="2218" spans="20:46" ht="18.75" customHeight="1">
      <c r="T2218" s="67"/>
      <c r="U2218" s="67"/>
      <c r="V2218" s="67"/>
      <c r="W2218" s="67"/>
      <c r="X2218" s="67"/>
      <c r="Y2218" s="67"/>
      <c r="Z2218" s="67"/>
      <c r="AA2218" s="67"/>
      <c r="AB2218" s="67"/>
      <c r="AC2218" s="67"/>
      <c r="AD2218" s="68"/>
      <c r="AE2218" s="68"/>
      <c r="AF2218" s="68"/>
      <c r="AH2218" s="67"/>
      <c r="AI2218" s="67"/>
      <c r="AJ2218" s="67"/>
      <c r="AK2218" s="67"/>
      <c r="AL2218" s="67"/>
      <c r="AM2218" s="67"/>
      <c r="AN2218" s="67"/>
      <c r="AO2218" s="67"/>
      <c r="AP2218" s="67"/>
      <c r="AQ2218" s="67"/>
      <c r="AR2218" s="68"/>
      <c r="AS2218" s="68"/>
      <c r="AT2218" s="68"/>
    </row>
    <row r="2219" spans="20:46" ht="18.75" customHeight="1">
      <c r="T2219" s="67"/>
      <c r="U2219" s="67"/>
      <c r="V2219" s="67"/>
      <c r="W2219" s="67"/>
      <c r="X2219" s="67"/>
      <c r="Y2219" s="67"/>
      <c r="Z2219" s="67"/>
      <c r="AA2219" s="67"/>
      <c r="AB2219" s="67"/>
      <c r="AC2219" s="67"/>
      <c r="AD2219" s="68"/>
      <c r="AE2219" s="68"/>
      <c r="AF2219" s="68"/>
      <c r="AH2219" s="67"/>
      <c r="AI2219" s="67"/>
      <c r="AJ2219" s="67"/>
      <c r="AK2219" s="67"/>
      <c r="AL2219" s="67"/>
      <c r="AM2219" s="67"/>
      <c r="AN2219" s="67"/>
      <c r="AO2219" s="67"/>
      <c r="AP2219" s="67"/>
      <c r="AQ2219" s="67"/>
      <c r="AR2219" s="68"/>
      <c r="AS2219" s="68"/>
      <c r="AT2219" s="68"/>
    </row>
    <row r="2220" spans="20:46" ht="18.75" customHeight="1">
      <c r="T2220" s="67"/>
      <c r="U2220" s="67"/>
      <c r="V2220" s="67"/>
      <c r="W2220" s="67"/>
      <c r="X2220" s="67"/>
      <c r="Y2220" s="67"/>
      <c r="Z2220" s="67"/>
      <c r="AA2220" s="67"/>
      <c r="AB2220" s="67"/>
      <c r="AC2220" s="67"/>
      <c r="AD2220" s="68"/>
      <c r="AE2220" s="68"/>
      <c r="AF2220" s="68"/>
      <c r="AH2220" s="67"/>
      <c r="AI2220" s="67"/>
      <c r="AJ2220" s="67"/>
      <c r="AK2220" s="67"/>
      <c r="AL2220" s="67"/>
      <c r="AM2220" s="67"/>
      <c r="AN2220" s="67"/>
      <c r="AO2220" s="67"/>
      <c r="AP2220" s="67"/>
      <c r="AQ2220" s="67"/>
      <c r="AR2220" s="68"/>
      <c r="AS2220" s="68"/>
      <c r="AT2220" s="68"/>
    </row>
    <row r="2221" spans="20:46" ht="18.75" customHeight="1">
      <c r="T2221" s="67"/>
      <c r="U2221" s="67"/>
      <c r="V2221" s="67"/>
      <c r="W2221" s="67"/>
      <c r="X2221" s="67"/>
      <c r="Y2221" s="67"/>
      <c r="Z2221" s="67"/>
      <c r="AA2221" s="67"/>
      <c r="AB2221" s="67"/>
      <c r="AC2221" s="67"/>
      <c r="AD2221" s="68"/>
      <c r="AE2221" s="68"/>
      <c r="AF2221" s="68"/>
      <c r="AH2221" s="67"/>
      <c r="AI2221" s="67"/>
      <c r="AJ2221" s="67"/>
      <c r="AK2221" s="67"/>
      <c r="AL2221" s="67"/>
      <c r="AM2221" s="67"/>
      <c r="AN2221" s="67"/>
      <c r="AO2221" s="67"/>
      <c r="AP2221" s="67"/>
      <c r="AQ2221" s="67"/>
      <c r="AR2221" s="68"/>
      <c r="AS2221" s="68"/>
      <c r="AT2221" s="68"/>
    </row>
    <row r="2222" spans="20:46" ht="18.75" customHeight="1">
      <c r="T2222" s="67"/>
      <c r="U2222" s="67"/>
      <c r="V2222" s="67"/>
      <c r="W2222" s="67"/>
      <c r="X2222" s="67"/>
      <c r="Y2222" s="67"/>
      <c r="Z2222" s="67"/>
      <c r="AA2222" s="67"/>
      <c r="AB2222" s="67"/>
      <c r="AC2222" s="67"/>
      <c r="AD2222" s="68"/>
      <c r="AE2222" s="68"/>
      <c r="AF2222" s="68"/>
      <c r="AH2222" s="67"/>
      <c r="AI2222" s="67"/>
      <c r="AJ2222" s="67"/>
      <c r="AK2222" s="67"/>
      <c r="AL2222" s="67"/>
      <c r="AM2222" s="67"/>
      <c r="AN2222" s="67"/>
      <c r="AO2222" s="67"/>
      <c r="AP2222" s="67"/>
      <c r="AQ2222" s="67"/>
      <c r="AR2222" s="68"/>
      <c r="AS2222" s="68"/>
      <c r="AT2222" s="68"/>
    </row>
    <row r="2223" spans="20:46" ht="18.75" customHeight="1">
      <c r="T2223" s="67"/>
      <c r="U2223" s="67"/>
      <c r="V2223" s="67"/>
      <c r="W2223" s="67"/>
      <c r="X2223" s="67"/>
      <c r="Y2223" s="67"/>
      <c r="Z2223" s="67"/>
      <c r="AA2223" s="67"/>
      <c r="AB2223" s="67"/>
      <c r="AC2223" s="67"/>
      <c r="AD2223" s="68"/>
      <c r="AE2223" s="68"/>
      <c r="AF2223" s="68"/>
      <c r="AH2223" s="67"/>
      <c r="AI2223" s="67"/>
      <c r="AJ2223" s="67"/>
      <c r="AK2223" s="67"/>
      <c r="AL2223" s="67"/>
      <c r="AM2223" s="67"/>
      <c r="AN2223" s="67"/>
      <c r="AO2223" s="67"/>
      <c r="AP2223" s="67"/>
      <c r="AQ2223" s="67"/>
      <c r="AR2223" s="68"/>
      <c r="AS2223" s="68"/>
      <c r="AT2223" s="68"/>
    </row>
    <row r="2224" spans="20:46" ht="18.75" customHeight="1">
      <c r="T2224" s="67"/>
      <c r="U2224" s="67"/>
      <c r="V2224" s="67"/>
      <c r="W2224" s="67"/>
      <c r="X2224" s="67"/>
      <c r="Y2224" s="67"/>
      <c r="Z2224" s="67"/>
      <c r="AA2224" s="67"/>
      <c r="AB2224" s="67"/>
      <c r="AC2224" s="67"/>
      <c r="AD2224" s="68"/>
      <c r="AE2224" s="68"/>
      <c r="AF2224" s="68"/>
      <c r="AH2224" s="67"/>
      <c r="AI2224" s="67"/>
      <c r="AJ2224" s="67"/>
      <c r="AK2224" s="67"/>
      <c r="AL2224" s="67"/>
      <c r="AM2224" s="67"/>
      <c r="AN2224" s="67"/>
      <c r="AO2224" s="67"/>
      <c r="AP2224" s="67"/>
      <c r="AQ2224" s="67"/>
      <c r="AR2224" s="68"/>
      <c r="AS2224" s="68"/>
      <c r="AT2224" s="68"/>
    </row>
    <row r="2225" spans="20:46" ht="18.75" customHeight="1">
      <c r="T2225" s="67"/>
      <c r="U2225" s="67"/>
      <c r="V2225" s="67"/>
      <c r="W2225" s="67"/>
      <c r="X2225" s="67"/>
      <c r="Y2225" s="67"/>
      <c r="Z2225" s="67"/>
      <c r="AA2225" s="67"/>
      <c r="AB2225" s="67"/>
      <c r="AC2225" s="67"/>
      <c r="AD2225" s="68"/>
      <c r="AE2225" s="68"/>
      <c r="AF2225" s="68"/>
      <c r="AH2225" s="67"/>
      <c r="AI2225" s="67"/>
      <c r="AJ2225" s="67"/>
      <c r="AK2225" s="67"/>
      <c r="AL2225" s="67"/>
      <c r="AM2225" s="67"/>
      <c r="AN2225" s="67"/>
      <c r="AO2225" s="67"/>
      <c r="AP2225" s="67"/>
      <c r="AQ2225" s="67"/>
      <c r="AR2225" s="68"/>
      <c r="AS2225" s="68"/>
      <c r="AT2225" s="68"/>
    </row>
    <row r="2226" spans="20:46" ht="18.75" customHeight="1">
      <c r="T2226" s="67"/>
      <c r="U2226" s="67"/>
      <c r="V2226" s="67"/>
      <c r="W2226" s="67"/>
      <c r="X2226" s="67"/>
      <c r="Y2226" s="67"/>
      <c r="Z2226" s="67"/>
      <c r="AA2226" s="67"/>
      <c r="AB2226" s="67"/>
      <c r="AC2226" s="67"/>
      <c r="AD2226" s="68"/>
      <c r="AE2226" s="68"/>
      <c r="AF2226" s="68"/>
      <c r="AH2226" s="67"/>
      <c r="AI2226" s="67"/>
      <c r="AJ2226" s="67"/>
      <c r="AK2226" s="67"/>
      <c r="AL2226" s="67"/>
      <c r="AM2226" s="67"/>
      <c r="AN2226" s="67"/>
      <c r="AO2226" s="67"/>
      <c r="AP2226" s="67"/>
      <c r="AQ2226" s="67"/>
      <c r="AR2226" s="68"/>
      <c r="AS2226" s="68"/>
      <c r="AT2226" s="68"/>
    </row>
    <row r="2227" spans="20:46" ht="18.75" customHeight="1">
      <c r="T2227" s="67"/>
      <c r="U2227" s="67"/>
      <c r="V2227" s="67"/>
      <c r="W2227" s="67"/>
      <c r="X2227" s="67"/>
      <c r="Y2227" s="67"/>
      <c r="Z2227" s="67"/>
      <c r="AA2227" s="67"/>
      <c r="AB2227" s="67"/>
      <c r="AC2227" s="67"/>
      <c r="AD2227" s="68"/>
      <c r="AE2227" s="68"/>
      <c r="AF2227" s="68"/>
      <c r="AH2227" s="67"/>
      <c r="AI2227" s="67"/>
      <c r="AJ2227" s="67"/>
      <c r="AK2227" s="67"/>
      <c r="AL2227" s="67"/>
      <c r="AM2227" s="67"/>
      <c r="AN2227" s="67"/>
      <c r="AO2227" s="67"/>
      <c r="AP2227" s="67"/>
      <c r="AQ2227" s="67"/>
      <c r="AR2227" s="68"/>
      <c r="AS2227" s="68"/>
      <c r="AT2227" s="68"/>
    </row>
    <row r="2228" spans="20:46" ht="18.75" customHeight="1">
      <c r="T2228" s="67"/>
      <c r="U2228" s="67"/>
      <c r="V2228" s="67"/>
      <c r="W2228" s="67"/>
      <c r="X2228" s="67"/>
      <c r="Y2228" s="67"/>
      <c r="Z2228" s="67"/>
      <c r="AA2228" s="67"/>
      <c r="AB2228" s="67"/>
      <c r="AC2228" s="67"/>
      <c r="AD2228" s="68"/>
      <c r="AE2228" s="68"/>
      <c r="AF2228" s="68"/>
      <c r="AH2228" s="67"/>
      <c r="AI2228" s="67"/>
      <c r="AJ2228" s="67"/>
      <c r="AK2228" s="67"/>
      <c r="AL2228" s="67"/>
      <c r="AM2228" s="67"/>
      <c r="AN2228" s="67"/>
      <c r="AO2228" s="67"/>
      <c r="AP2228" s="67"/>
      <c r="AQ2228" s="67"/>
      <c r="AR2228" s="68"/>
      <c r="AS2228" s="68"/>
      <c r="AT2228" s="68"/>
    </row>
    <row r="2229" spans="20:46" ht="18.75" customHeight="1">
      <c r="T2229" s="67"/>
      <c r="U2229" s="67"/>
      <c r="V2229" s="67"/>
      <c r="W2229" s="67"/>
      <c r="X2229" s="67"/>
      <c r="Y2229" s="67"/>
      <c r="Z2229" s="67"/>
      <c r="AA2229" s="67"/>
      <c r="AB2229" s="67"/>
      <c r="AC2229" s="67"/>
      <c r="AD2229" s="68"/>
      <c r="AE2229" s="68"/>
      <c r="AF2229" s="68"/>
      <c r="AH2229" s="67"/>
      <c r="AI2229" s="67"/>
      <c r="AJ2229" s="67"/>
      <c r="AK2229" s="67"/>
      <c r="AL2229" s="67"/>
      <c r="AM2229" s="67"/>
      <c r="AN2229" s="67"/>
      <c r="AO2229" s="67"/>
      <c r="AP2229" s="67"/>
      <c r="AQ2229" s="67"/>
      <c r="AR2229" s="68"/>
      <c r="AS2229" s="68"/>
      <c r="AT2229" s="68"/>
    </row>
    <row r="2230" spans="20:46" ht="18.75" customHeight="1">
      <c r="T2230" s="67"/>
      <c r="U2230" s="67"/>
      <c r="V2230" s="67"/>
      <c r="W2230" s="67"/>
      <c r="X2230" s="67"/>
      <c r="Y2230" s="67"/>
      <c r="Z2230" s="67"/>
      <c r="AA2230" s="67"/>
      <c r="AB2230" s="67"/>
      <c r="AC2230" s="67"/>
      <c r="AD2230" s="68"/>
      <c r="AE2230" s="68"/>
      <c r="AF2230" s="68"/>
      <c r="AH2230" s="67"/>
      <c r="AI2230" s="67"/>
      <c r="AJ2230" s="67"/>
      <c r="AK2230" s="67"/>
      <c r="AL2230" s="67"/>
      <c r="AM2230" s="67"/>
      <c r="AN2230" s="67"/>
      <c r="AO2230" s="67"/>
      <c r="AP2230" s="67"/>
      <c r="AQ2230" s="67"/>
      <c r="AR2230" s="68"/>
      <c r="AS2230" s="68"/>
      <c r="AT2230" s="68"/>
    </row>
    <row r="2231" spans="20:46" ht="18.75" customHeight="1">
      <c r="T2231" s="67"/>
      <c r="U2231" s="67"/>
      <c r="V2231" s="67"/>
      <c r="W2231" s="67"/>
      <c r="X2231" s="67"/>
      <c r="Y2231" s="67"/>
      <c r="Z2231" s="67"/>
      <c r="AA2231" s="67"/>
      <c r="AB2231" s="67"/>
      <c r="AC2231" s="67"/>
      <c r="AD2231" s="68"/>
      <c r="AE2231" s="68"/>
      <c r="AF2231" s="68"/>
      <c r="AH2231" s="67"/>
      <c r="AI2231" s="67"/>
      <c r="AJ2231" s="67"/>
      <c r="AK2231" s="67"/>
      <c r="AL2231" s="67"/>
      <c r="AM2231" s="67"/>
      <c r="AN2231" s="67"/>
      <c r="AO2231" s="67"/>
      <c r="AP2231" s="67"/>
      <c r="AQ2231" s="67"/>
      <c r="AR2231" s="68"/>
      <c r="AS2231" s="68"/>
      <c r="AT2231" s="68"/>
    </row>
    <row r="2232" spans="20:46" ht="18.75" customHeight="1">
      <c r="T2232" s="67"/>
      <c r="U2232" s="67"/>
      <c r="V2232" s="67"/>
      <c r="W2232" s="67"/>
      <c r="X2232" s="67"/>
      <c r="Y2232" s="67"/>
      <c r="Z2232" s="67"/>
      <c r="AA2232" s="67"/>
      <c r="AB2232" s="67"/>
      <c r="AC2232" s="67"/>
      <c r="AD2232" s="68"/>
      <c r="AE2232" s="68"/>
      <c r="AF2232" s="68"/>
      <c r="AH2232" s="67"/>
      <c r="AI2232" s="67"/>
      <c r="AJ2232" s="67"/>
      <c r="AK2232" s="67"/>
      <c r="AL2232" s="67"/>
      <c r="AM2232" s="67"/>
      <c r="AN2232" s="67"/>
      <c r="AO2232" s="67"/>
      <c r="AP2232" s="67"/>
      <c r="AQ2232" s="67"/>
      <c r="AR2232" s="68"/>
      <c r="AS2232" s="68"/>
      <c r="AT2232" s="68"/>
    </row>
    <row r="2233" spans="20:46" ht="18.75" customHeight="1">
      <c r="T2233" s="67"/>
      <c r="U2233" s="67"/>
      <c r="V2233" s="67"/>
      <c r="W2233" s="67"/>
      <c r="X2233" s="67"/>
      <c r="Y2233" s="67"/>
      <c r="Z2233" s="67"/>
      <c r="AA2233" s="67"/>
      <c r="AB2233" s="67"/>
      <c r="AC2233" s="67"/>
      <c r="AD2233" s="68"/>
      <c r="AE2233" s="68"/>
      <c r="AF2233" s="68"/>
      <c r="AH2233" s="67"/>
      <c r="AI2233" s="67"/>
      <c r="AJ2233" s="67"/>
      <c r="AK2233" s="67"/>
      <c r="AL2233" s="67"/>
      <c r="AM2233" s="67"/>
      <c r="AN2233" s="67"/>
      <c r="AO2233" s="67"/>
      <c r="AP2233" s="67"/>
      <c r="AQ2233" s="67"/>
      <c r="AR2233" s="68"/>
      <c r="AS2233" s="68"/>
      <c r="AT2233" s="68"/>
    </row>
    <row r="2234" spans="20:46" ht="18.75" customHeight="1">
      <c r="T2234" s="67"/>
      <c r="U2234" s="67"/>
      <c r="V2234" s="67"/>
      <c r="W2234" s="67"/>
      <c r="X2234" s="67"/>
      <c r="Y2234" s="67"/>
      <c r="Z2234" s="67"/>
      <c r="AA2234" s="67"/>
      <c r="AB2234" s="67"/>
      <c r="AC2234" s="67"/>
      <c r="AD2234" s="68"/>
      <c r="AE2234" s="68"/>
      <c r="AF2234" s="68"/>
      <c r="AH2234" s="67"/>
      <c r="AI2234" s="67"/>
      <c r="AJ2234" s="67"/>
      <c r="AK2234" s="67"/>
      <c r="AL2234" s="67"/>
      <c r="AM2234" s="67"/>
      <c r="AN2234" s="67"/>
      <c r="AO2234" s="67"/>
      <c r="AP2234" s="67"/>
      <c r="AQ2234" s="67"/>
      <c r="AR2234" s="68"/>
      <c r="AS2234" s="68"/>
      <c r="AT2234" s="68"/>
    </row>
    <row r="2235" spans="20:46" ht="18.75" customHeight="1">
      <c r="T2235" s="67"/>
      <c r="U2235" s="67"/>
      <c r="V2235" s="67"/>
      <c r="W2235" s="67"/>
      <c r="X2235" s="67"/>
      <c r="Y2235" s="67"/>
      <c r="Z2235" s="67"/>
      <c r="AA2235" s="67"/>
      <c r="AB2235" s="67"/>
      <c r="AC2235" s="67"/>
      <c r="AD2235" s="68"/>
      <c r="AE2235" s="68"/>
      <c r="AF2235" s="68"/>
      <c r="AH2235" s="67"/>
      <c r="AI2235" s="67"/>
      <c r="AJ2235" s="67"/>
      <c r="AK2235" s="67"/>
      <c r="AL2235" s="67"/>
      <c r="AM2235" s="67"/>
      <c r="AN2235" s="67"/>
      <c r="AO2235" s="67"/>
      <c r="AP2235" s="67"/>
      <c r="AQ2235" s="67"/>
      <c r="AR2235" s="68"/>
      <c r="AS2235" s="68"/>
      <c r="AT2235" s="68"/>
    </row>
    <row r="2236" spans="20:46" ht="18.75" customHeight="1">
      <c r="T2236" s="67"/>
      <c r="U2236" s="67"/>
      <c r="V2236" s="67"/>
      <c r="W2236" s="67"/>
      <c r="X2236" s="67"/>
      <c r="Y2236" s="67"/>
      <c r="Z2236" s="67"/>
      <c r="AA2236" s="67"/>
      <c r="AB2236" s="67"/>
      <c r="AC2236" s="67"/>
      <c r="AD2236" s="68"/>
      <c r="AE2236" s="68"/>
      <c r="AF2236" s="68"/>
      <c r="AH2236" s="67"/>
      <c r="AI2236" s="67"/>
      <c r="AJ2236" s="67"/>
      <c r="AK2236" s="67"/>
      <c r="AL2236" s="67"/>
      <c r="AM2236" s="67"/>
      <c r="AN2236" s="67"/>
      <c r="AO2236" s="67"/>
      <c r="AP2236" s="67"/>
      <c r="AQ2236" s="67"/>
      <c r="AR2236" s="68"/>
      <c r="AS2236" s="68"/>
      <c r="AT2236" s="68"/>
    </row>
    <row r="2237" spans="20:46" ht="18.75" customHeight="1">
      <c r="T2237" s="67"/>
      <c r="U2237" s="67"/>
      <c r="V2237" s="67"/>
      <c r="W2237" s="67"/>
      <c r="X2237" s="67"/>
      <c r="Y2237" s="67"/>
      <c r="Z2237" s="67"/>
      <c r="AA2237" s="67"/>
      <c r="AB2237" s="67"/>
      <c r="AC2237" s="67"/>
      <c r="AD2237" s="68"/>
      <c r="AE2237" s="68"/>
      <c r="AF2237" s="68"/>
      <c r="AH2237" s="67"/>
      <c r="AI2237" s="67"/>
      <c r="AJ2237" s="67"/>
      <c r="AK2237" s="67"/>
      <c r="AL2237" s="67"/>
      <c r="AM2237" s="67"/>
      <c r="AN2237" s="67"/>
      <c r="AO2237" s="67"/>
      <c r="AP2237" s="67"/>
      <c r="AQ2237" s="67"/>
      <c r="AR2237" s="68"/>
      <c r="AS2237" s="68"/>
      <c r="AT2237" s="68"/>
    </row>
    <row r="2238" spans="20:46" ht="18.75" customHeight="1">
      <c r="T2238" s="67"/>
      <c r="U2238" s="67"/>
      <c r="V2238" s="67"/>
      <c r="W2238" s="67"/>
      <c r="X2238" s="67"/>
      <c r="Y2238" s="67"/>
      <c r="Z2238" s="67"/>
      <c r="AA2238" s="67"/>
      <c r="AB2238" s="67"/>
      <c r="AC2238" s="67"/>
      <c r="AD2238" s="68"/>
      <c r="AE2238" s="68"/>
      <c r="AF2238" s="68"/>
      <c r="AH2238" s="67"/>
      <c r="AI2238" s="67"/>
      <c r="AJ2238" s="67"/>
      <c r="AK2238" s="67"/>
      <c r="AL2238" s="67"/>
      <c r="AM2238" s="67"/>
      <c r="AN2238" s="67"/>
      <c r="AO2238" s="67"/>
      <c r="AP2238" s="67"/>
      <c r="AQ2238" s="67"/>
      <c r="AR2238" s="68"/>
      <c r="AS2238" s="68"/>
      <c r="AT2238" s="68"/>
    </row>
    <row r="2239" spans="20:46" ht="18.75" customHeight="1">
      <c r="T2239" s="67"/>
      <c r="U2239" s="67"/>
      <c r="V2239" s="67"/>
      <c r="W2239" s="67"/>
      <c r="X2239" s="67"/>
      <c r="Y2239" s="67"/>
      <c r="Z2239" s="67"/>
      <c r="AA2239" s="67"/>
      <c r="AB2239" s="67"/>
      <c r="AC2239" s="67"/>
      <c r="AD2239" s="68"/>
      <c r="AE2239" s="68"/>
      <c r="AF2239" s="68"/>
      <c r="AH2239" s="67"/>
      <c r="AI2239" s="67"/>
      <c r="AJ2239" s="67"/>
      <c r="AK2239" s="67"/>
      <c r="AL2239" s="67"/>
      <c r="AM2239" s="67"/>
      <c r="AN2239" s="67"/>
      <c r="AO2239" s="67"/>
      <c r="AP2239" s="67"/>
      <c r="AQ2239" s="67"/>
      <c r="AR2239" s="68"/>
      <c r="AS2239" s="68"/>
      <c r="AT2239" s="68"/>
    </row>
    <row r="2240" spans="20:46" ht="18.75" customHeight="1">
      <c r="T2240" s="67"/>
      <c r="U2240" s="67"/>
      <c r="V2240" s="67"/>
      <c r="W2240" s="67"/>
      <c r="X2240" s="67"/>
      <c r="Y2240" s="67"/>
      <c r="Z2240" s="67"/>
      <c r="AA2240" s="67"/>
      <c r="AB2240" s="67"/>
      <c r="AC2240" s="67"/>
      <c r="AD2240" s="68"/>
      <c r="AE2240" s="68"/>
      <c r="AF2240" s="68"/>
      <c r="AH2240" s="67"/>
      <c r="AI2240" s="67"/>
      <c r="AJ2240" s="67"/>
      <c r="AK2240" s="67"/>
      <c r="AL2240" s="67"/>
      <c r="AM2240" s="67"/>
      <c r="AN2240" s="67"/>
      <c r="AO2240" s="67"/>
      <c r="AP2240" s="67"/>
      <c r="AQ2240" s="67"/>
      <c r="AR2240" s="68"/>
      <c r="AS2240" s="68"/>
      <c r="AT2240" s="68"/>
    </row>
    <row r="2241" spans="20:46" ht="18.75" customHeight="1">
      <c r="T2241" s="67"/>
      <c r="U2241" s="67"/>
      <c r="V2241" s="67"/>
      <c r="W2241" s="67"/>
      <c r="X2241" s="67"/>
      <c r="Y2241" s="67"/>
      <c r="Z2241" s="67"/>
      <c r="AA2241" s="67"/>
      <c r="AB2241" s="67"/>
      <c r="AC2241" s="67"/>
      <c r="AD2241" s="68"/>
      <c r="AE2241" s="68"/>
      <c r="AF2241" s="68"/>
      <c r="AH2241" s="67"/>
      <c r="AI2241" s="67"/>
      <c r="AJ2241" s="67"/>
      <c r="AK2241" s="67"/>
      <c r="AL2241" s="67"/>
      <c r="AM2241" s="67"/>
      <c r="AN2241" s="67"/>
      <c r="AO2241" s="67"/>
      <c r="AP2241" s="67"/>
      <c r="AQ2241" s="67"/>
      <c r="AR2241" s="68"/>
      <c r="AS2241" s="68"/>
      <c r="AT2241" s="68"/>
    </row>
    <row r="2242" spans="20:46" ht="18.75" customHeight="1">
      <c r="T2242" s="67"/>
      <c r="U2242" s="67"/>
      <c r="V2242" s="67"/>
      <c r="W2242" s="67"/>
      <c r="X2242" s="67"/>
      <c r="Y2242" s="67"/>
      <c r="Z2242" s="67"/>
      <c r="AA2242" s="67"/>
      <c r="AB2242" s="67"/>
      <c r="AC2242" s="67"/>
      <c r="AD2242" s="68"/>
      <c r="AE2242" s="68"/>
      <c r="AF2242" s="68"/>
      <c r="AH2242" s="67"/>
      <c r="AI2242" s="67"/>
      <c r="AJ2242" s="67"/>
      <c r="AK2242" s="67"/>
      <c r="AL2242" s="67"/>
      <c r="AM2242" s="67"/>
      <c r="AN2242" s="67"/>
      <c r="AO2242" s="67"/>
      <c r="AP2242" s="67"/>
      <c r="AQ2242" s="67"/>
      <c r="AR2242" s="68"/>
      <c r="AS2242" s="68"/>
      <c r="AT2242" s="68"/>
    </row>
    <row r="2243" spans="20:46" ht="18.75" customHeight="1">
      <c r="T2243" s="67"/>
      <c r="U2243" s="67"/>
      <c r="V2243" s="67"/>
      <c r="W2243" s="67"/>
      <c r="X2243" s="67"/>
      <c r="Y2243" s="67"/>
      <c r="Z2243" s="67"/>
      <c r="AA2243" s="67"/>
      <c r="AB2243" s="67"/>
      <c r="AC2243" s="67"/>
      <c r="AD2243" s="68"/>
      <c r="AE2243" s="68"/>
      <c r="AF2243" s="68"/>
      <c r="AH2243" s="67"/>
      <c r="AI2243" s="67"/>
      <c r="AJ2243" s="67"/>
      <c r="AK2243" s="67"/>
      <c r="AL2243" s="67"/>
      <c r="AM2243" s="67"/>
      <c r="AN2243" s="67"/>
      <c r="AO2243" s="67"/>
      <c r="AP2243" s="67"/>
      <c r="AQ2243" s="67"/>
      <c r="AR2243" s="68"/>
      <c r="AS2243" s="68"/>
      <c r="AT2243" s="68"/>
    </row>
    <row r="2244" spans="20:46" ht="18.75" customHeight="1">
      <c r="T2244" s="67"/>
      <c r="U2244" s="67"/>
      <c r="V2244" s="67"/>
      <c r="W2244" s="67"/>
      <c r="X2244" s="67"/>
      <c r="Y2244" s="67"/>
      <c r="Z2244" s="67"/>
      <c r="AA2244" s="67"/>
      <c r="AB2244" s="67"/>
      <c r="AC2244" s="67"/>
      <c r="AD2244" s="68"/>
      <c r="AE2244" s="68"/>
      <c r="AF2244" s="68"/>
      <c r="AH2244" s="67"/>
      <c r="AI2244" s="67"/>
      <c r="AJ2244" s="67"/>
      <c r="AK2244" s="67"/>
      <c r="AL2244" s="67"/>
      <c r="AM2244" s="67"/>
      <c r="AN2244" s="67"/>
      <c r="AO2244" s="67"/>
      <c r="AP2244" s="67"/>
      <c r="AQ2244" s="67"/>
      <c r="AR2244" s="68"/>
      <c r="AS2244" s="68"/>
      <c r="AT2244" s="68"/>
    </row>
    <row r="2245" spans="20:46" ht="18.75" customHeight="1">
      <c r="T2245" s="67"/>
      <c r="U2245" s="67"/>
      <c r="V2245" s="67"/>
      <c r="W2245" s="67"/>
      <c r="X2245" s="67"/>
      <c r="Y2245" s="67"/>
      <c r="Z2245" s="67"/>
      <c r="AA2245" s="67"/>
      <c r="AB2245" s="67"/>
      <c r="AC2245" s="67"/>
      <c r="AD2245" s="68"/>
      <c r="AE2245" s="68"/>
      <c r="AF2245" s="68"/>
      <c r="AH2245" s="67"/>
      <c r="AI2245" s="67"/>
      <c r="AJ2245" s="67"/>
      <c r="AK2245" s="67"/>
      <c r="AL2245" s="67"/>
      <c r="AM2245" s="67"/>
      <c r="AN2245" s="67"/>
      <c r="AO2245" s="67"/>
      <c r="AP2245" s="67"/>
      <c r="AQ2245" s="67"/>
      <c r="AR2245" s="68"/>
      <c r="AS2245" s="68"/>
      <c r="AT2245" s="68"/>
    </row>
    <row r="2246" spans="20:46" ht="18.75" customHeight="1">
      <c r="T2246" s="67"/>
      <c r="U2246" s="67"/>
      <c r="V2246" s="67"/>
      <c r="W2246" s="67"/>
      <c r="X2246" s="67"/>
      <c r="Y2246" s="67"/>
      <c r="Z2246" s="67"/>
      <c r="AA2246" s="67"/>
      <c r="AB2246" s="67"/>
      <c r="AC2246" s="67"/>
      <c r="AD2246" s="68"/>
      <c r="AE2246" s="68"/>
      <c r="AF2246" s="68"/>
      <c r="AH2246" s="67"/>
      <c r="AI2246" s="67"/>
      <c r="AJ2246" s="67"/>
      <c r="AK2246" s="67"/>
      <c r="AL2246" s="67"/>
      <c r="AM2246" s="67"/>
      <c r="AN2246" s="67"/>
      <c r="AO2246" s="67"/>
      <c r="AP2246" s="67"/>
      <c r="AQ2246" s="67"/>
      <c r="AR2246" s="68"/>
      <c r="AS2246" s="68"/>
      <c r="AT2246" s="68"/>
    </row>
    <row r="2247" spans="20:46" ht="18.75" customHeight="1">
      <c r="T2247" s="67"/>
      <c r="U2247" s="67"/>
      <c r="V2247" s="67"/>
      <c r="W2247" s="67"/>
      <c r="X2247" s="67"/>
      <c r="Y2247" s="67"/>
      <c r="Z2247" s="67"/>
      <c r="AA2247" s="67"/>
      <c r="AB2247" s="67"/>
      <c r="AC2247" s="67"/>
      <c r="AD2247" s="68"/>
      <c r="AE2247" s="68"/>
      <c r="AF2247" s="68"/>
      <c r="AH2247" s="67"/>
      <c r="AI2247" s="67"/>
      <c r="AJ2247" s="67"/>
      <c r="AK2247" s="67"/>
      <c r="AL2247" s="67"/>
      <c r="AM2247" s="67"/>
      <c r="AN2247" s="67"/>
      <c r="AO2247" s="67"/>
      <c r="AP2247" s="67"/>
      <c r="AQ2247" s="67"/>
      <c r="AR2247" s="68"/>
      <c r="AS2247" s="68"/>
      <c r="AT2247" s="68"/>
    </row>
    <row r="2248" spans="20:46" ht="18.75" customHeight="1">
      <c r="T2248" s="67"/>
      <c r="U2248" s="67"/>
      <c r="V2248" s="67"/>
      <c r="W2248" s="67"/>
      <c r="X2248" s="67"/>
      <c r="Y2248" s="67"/>
      <c r="Z2248" s="67"/>
      <c r="AA2248" s="67"/>
      <c r="AB2248" s="67"/>
      <c r="AC2248" s="67"/>
      <c r="AD2248" s="68"/>
      <c r="AE2248" s="68"/>
      <c r="AF2248" s="68"/>
      <c r="AH2248" s="67"/>
      <c r="AI2248" s="67"/>
      <c r="AJ2248" s="67"/>
      <c r="AK2248" s="67"/>
      <c r="AL2248" s="67"/>
      <c r="AM2248" s="67"/>
      <c r="AN2248" s="67"/>
      <c r="AO2248" s="67"/>
      <c r="AP2248" s="67"/>
      <c r="AQ2248" s="67"/>
      <c r="AR2248" s="68"/>
      <c r="AS2248" s="68"/>
      <c r="AT2248" s="68"/>
    </row>
    <row r="2249" spans="20:46" ht="18.75" customHeight="1">
      <c r="T2249" s="67"/>
      <c r="U2249" s="67"/>
      <c r="V2249" s="67"/>
      <c r="W2249" s="67"/>
      <c r="X2249" s="67"/>
      <c r="Y2249" s="67"/>
      <c r="Z2249" s="67"/>
      <c r="AA2249" s="67"/>
      <c r="AB2249" s="67"/>
      <c r="AC2249" s="67"/>
      <c r="AD2249" s="68"/>
      <c r="AE2249" s="68"/>
      <c r="AF2249" s="68"/>
      <c r="AH2249" s="67"/>
      <c r="AI2249" s="67"/>
      <c r="AJ2249" s="67"/>
      <c r="AK2249" s="67"/>
      <c r="AL2249" s="67"/>
      <c r="AM2249" s="67"/>
      <c r="AN2249" s="67"/>
      <c r="AO2249" s="67"/>
      <c r="AP2249" s="67"/>
      <c r="AQ2249" s="67"/>
      <c r="AR2249" s="68"/>
      <c r="AS2249" s="68"/>
      <c r="AT2249" s="68"/>
    </row>
    <row r="2250" spans="20:46" ht="18.75" customHeight="1">
      <c r="T2250" s="67"/>
      <c r="U2250" s="67"/>
      <c r="V2250" s="67"/>
      <c r="W2250" s="67"/>
      <c r="X2250" s="67"/>
      <c r="Y2250" s="67"/>
      <c r="Z2250" s="67"/>
      <c r="AA2250" s="67"/>
      <c r="AB2250" s="67"/>
      <c r="AC2250" s="67"/>
      <c r="AD2250" s="68"/>
      <c r="AE2250" s="68"/>
      <c r="AF2250" s="68"/>
      <c r="AH2250" s="67"/>
      <c r="AI2250" s="67"/>
      <c r="AJ2250" s="67"/>
      <c r="AK2250" s="67"/>
      <c r="AL2250" s="67"/>
      <c r="AM2250" s="67"/>
      <c r="AN2250" s="67"/>
      <c r="AO2250" s="67"/>
      <c r="AP2250" s="67"/>
      <c r="AQ2250" s="67"/>
      <c r="AR2250" s="68"/>
      <c r="AS2250" s="68"/>
      <c r="AT2250" s="68"/>
    </row>
    <row r="2251" spans="20:46" ht="18.75" customHeight="1">
      <c r="T2251" s="67"/>
      <c r="U2251" s="67"/>
      <c r="V2251" s="67"/>
      <c r="W2251" s="67"/>
      <c r="X2251" s="67"/>
      <c r="Y2251" s="67"/>
      <c r="Z2251" s="67"/>
      <c r="AA2251" s="67"/>
      <c r="AB2251" s="67"/>
      <c r="AC2251" s="67"/>
      <c r="AD2251" s="68"/>
      <c r="AE2251" s="68"/>
      <c r="AF2251" s="68"/>
      <c r="AH2251" s="67"/>
      <c r="AI2251" s="67"/>
      <c r="AJ2251" s="67"/>
      <c r="AK2251" s="67"/>
      <c r="AL2251" s="67"/>
      <c r="AM2251" s="67"/>
      <c r="AN2251" s="67"/>
      <c r="AO2251" s="67"/>
      <c r="AP2251" s="67"/>
      <c r="AQ2251" s="67"/>
      <c r="AR2251" s="68"/>
      <c r="AS2251" s="68"/>
      <c r="AT2251" s="68"/>
    </row>
    <row r="2252" spans="20:46" ht="18.75" customHeight="1">
      <c r="T2252" s="67"/>
      <c r="U2252" s="67"/>
      <c r="V2252" s="67"/>
      <c r="W2252" s="67"/>
      <c r="X2252" s="67"/>
      <c r="Y2252" s="67"/>
      <c r="Z2252" s="67"/>
      <c r="AA2252" s="67"/>
      <c r="AB2252" s="67"/>
      <c r="AC2252" s="67"/>
      <c r="AD2252" s="68"/>
      <c r="AE2252" s="68"/>
      <c r="AF2252" s="68"/>
      <c r="AH2252" s="67"/>
      <c r="AI2252" s="67"/>
      <c r="AJ2252" s="67"/>
      <c r="AK2252" s="67"/>
      <c r="AL2252" s="67"/>
      <c r="AM2252" s="67"/>
      <c r="AN2252" s="67"/>
      <c r="AO2252" s="67"/>
      <c r="AP2252" s="67"/>
      <c r="AQ2252" s="67"/>
      <c r="AR2252" s="68"/>
      <c r="AS2252" s="68"/>
      <c r="AT2252" s="68"/>
    </row>
    <row r="2253" spans="20:46" ht="18.75" customHeight="1">
      <c r="T2253" s="67"/>
      <c r="U2253" s="67"/>
      <c r="V2253" s="67"/>
      <c r="W2253" s="67"/>
      <c r="X2253" s="67"/>
      <c r="Y2253" s="67"/>
      <c r="Z2253" s="67"/>
      <c r="AA2253" s="67"/>
      <c r="AB2253" s="67"/>
      <c r="AC2253" s="67"/>
      <c r="AD2253" s="68"/>
      <c r="AE2253" s="68"/>
      <c r="AF2253" s="68"/>
      <c r="AH2253" s="67"/>
      <c r="AI2253" s="67"/>
      <c r="AJ2253" s="67"/>
      <c r="AK2253" s="67"/>
      <c r="AL2253" s="67"/>
      <c r="AM2253" s="67"/>
      <c r="AN2253" s="67"/>
      <c r="AO2253" s="67"/>
      <c r="AP2253" s="67"/>
      <c r="AQ2253" s="67"/>
      <c r="AR2253" s="68"/>
      <c r="AS2253" s="68"/>
      <c r="AT2253" s="68"/>
    </row>
    <row r="2254" spans="20:46" ht="18.75" customHeight="1">
      <c r="T2254" s="67"/>
      <c r="U2254" s="67"/>
      <c r="V2254" s="67"/>
      <c r="W2254" s="67"/>
      <c r="X2254" s="67"/>
      <c r="Y2254" s="67"/>
      <c r="Z2254" s="67"/>
      <c r="AA2254" s="67"/>
      <c r="AB2254" s="67"/>
      <c r="AC2254" s="67"/>
      <c r="AD2254" s="68"/>
      <c r="AE2254" s="68"/>
      <c r="AF2254" s="68"/>
      <c r="AH2254" s="67"/>
      <c r="AI2254" s="67"/>
      <c r="AJ2254" s="67"/>
      <c r="AK2254" s="67"/>
      <c r="AL2254" s="67"/>
      <c r="AM2254" s="67"/>
      <c r="AN2254" s="67"/>
      <c r="AO2254" s="67"/>
      <c r="AP2254" s="67"/>
      <c r="AQ2254" s="67"/>
      <c r="AR2254" s="68"/>
      <c r="AS2254" s="68"/>
      <c r="AT2254" s="68"/>
    </row>
    <row r="2255" spans="20:46" ht="18.75" customHeight="1">
      <c r="T2255" s="67"/>
      <c r="U2255" s="67"/>
      <c r="V2255" s="67"/>
      <c r="W2255" s="67"/>
      <c r="X2255" s="67"/>
      <c r="Y2255" s="67"/>
      <c r="Z2255" s="67"/>
      <c r="AA2255" s="67"/>
      <c r="AB2255" s="67"/>
      <c r="AC2255" s="67"/>
      <c r="AD2255" s="68"/>
      <c r="AE2255" s="68"/>
      <c r="AF2255" s="68"/>
      <c r="AH2255" s="67"/>
      <c r="AI2255" s="67"/>
      <c r="AJ2255" s="67"/>
      <c r="AK2255" s="67"/>
      <c r="AL2255" s="67"/>
      <c r="AM2255" s="67"/>
      <c r="AN2255" s="67"/>
      <c r="AO2255" s="67"/>
      <c r="AP2255" s="67"/>
      <c r="AQ2255" s="67"/>
      <c r="AR2255" s="68"/>
      <c r="AS2255" s="68"/>
      <c r="AT2255" s="68"/>
    </row>
    <row r="2256" spans="20:46" ht="18.75" customHeight="1">
      <c r="T2256" s="67"/>
      <c r="U2256" s="67"/>
      <c r="V2256" s="67"/>
      <c r="W2256" s="67"/>
      <c r="X2256" s="67"/>
      <c r="Y2256" s="67"/>
      <c r="Z2256" s="67"/>
      <c r="AA2256" s="67"/>
      <c r="AB2256" s="67"/>
      <c r="AC2256" s="67"/>
      <c r="AD2256" s="68"/>
      <c r="AE2256" s="68"/>
      <c r="AF2256" s="68"/>
      <c r="AH2256" s="67"/>
      <c r="AI2256" s="67"/>
      <c r="AJ2256" s="67"/>
      <c r="AK2256" s="67"/>
      <c r="AL2256" s="67"/>
      <c r="AM2256" s="67"/>
      <c r="AN2256" s="67"/>
      <c r="AO2256" s="67"/>
      <c r="AP2256" s="67"/>
      <c r="AQ2256" s="67"/>
      <c r="AR2256" s="68"/>
      <c r="AS2256" s="68"/>
      <c r="AT2256" s="68"/>
    </row>
    <row r="2257" spans="20:46" ht="18.75" customHeight="1">
      <c r="T2257" s="67"/>
      <c r="U2257" s="67"/>
      <c r="V2257" s="67"/>
      <c r="W2257" s="67"/>
      <c r="X2257" s="67"/>
      <c r="Y2257" s="67"/>
      <c r="Z2257" s="67"/>
      <c r="AA2257" s="67"/>
      <c r="AB2257" s="67"/>
      <c r="AC2257" s="67"/>
      <c r="AD2257" s="68"/>
      <c r="AE2257" s="68"/>
      <c r="AF2257" s="68"/>
      <c r="AH2257" s="67"/>
      <c r="AI2257" s="67"/>
      <c r="AJ2257" s="67"/>
      <c r="AK2257" s="67"/>
      <c r="AL2257" s="67"/>
      <c r="AM2257" s="67"/>
      <c r="AN2257" s="67"/>
      <c r="AO2257" s="67"/>
      <c r="AP2257" s="67"/>
      <c r="AQ2257" s="67"/>
      <c r="AR2257" s="68"/>
      <c r="AS2257" s="68"/>
      <c r="AT2257" s="68"/>
    </row>
    <row r="2258" spans="20:46" ht="18.75" customHeight="1">
      <c r="T2258" s="67"/>
      <c r="U2258" s="67"/>
      <c r="V2258" s="67"/>
      <c r="W2258" s="67"/>
      <c r="X2258" s="67"/>
      <c r="Y2258" s="67"/>
      <c r="Z2258" s="67"/>
      <c r="AA2258" s="67"/>
      <c r="AB2258" s="67"/>
      <c r="AC2258" s="67"/>
      <c r="AD2258" s="68"/>
      <c r="AE2258" s="68"/>
      <c r="AF2258" s="68"/>
      <c r="AH2258" s="67"/>
      <c r="AI2258" s="67"/>
      <c r="AJ2258" s="67"/>
      <c r="AK2258" s="67"/>
      <c r="AL2258" s="67"/>
      <c r="AM2258" s="67"/>
      <c r="AN2258" s="67"/>
      <c r="AO2258" s="67"/>
      <c r="AP2258" s="67"/>
      <c r="AQ2258" s="67"/>
      <c r="AR2258" s="68"/>
      <c r="AS2258" s="68"/>
      <c r="AT2258" s="68"/>
    </row>
    <row r="2259" spans="20:46" ht="18.75" customHeight="1">
      <c r="T2259" s="67"/>
      <c r="U2259" s="67"/>
      <c r="V2259" s="67"/>
      <c r="W2259" s="67"/>
      <c r="X2259" s="67"/>
      <c r="Y2259" s="67"/>
      <c r="Z2259" s="67"/>
      <c r="AA2259" s="67"/>
      <c r="AB2259" s="67"/>
      <c r="AC2259" s="67"/>
      <c r="AD2259" s="68"/>
      <c r="AE2259" s="68"/>
      <c r="AF2259" s="68"/>
      <c r="AH2259" s="67"/>
      <c r="AI2259" s="67"/>
      <c r="AJ2259" s="67"/>
      <c r="AK2259" s="67"/>
      <c r="AL2259" s="67"/>
      <c r="AM2259" s="67"/>
      <c r="AN2259" s="67"/>
      <c r="AO2259" s="67"/>
      <c r="AP2259" s="67"/>
      <c r="AQ2259" s="67"/>
      <c r="AR2259" s="68"/>
      <c r="AS2259" s="68"/>
      <c r="AT2259" s="68"/>
    </row>
    <row r="2260" spans="20:46" ht="18.75" customHeight="1">
      <c r="T2260" s="67"/>
      <c r="U2260" s="67"/>
      <c r="V2260" s="67"/>
      <c r="W2260" s="67"/>
      <c r="X2260" s="67"/>
      <c r="Y2260" s="67"/>
      <c r="Z2260" s="67"/>
      <c r="AA2260" s="67"/>
      <c r="AB2260" s="67"/>
      <c r="AC2260" s="67"/>
      <c r="AD2260" s="68"/>
      <c r="AE2260" s="68"/>
      <c r="AF2260" s="68"/>
      <c r="AH2260" s="67"/>
      <c r="AI2260" s="67"/>
      <c r="AJ2260" s="67"/>
      <c r="AK2260" s="67"/>
      <c r="AL2260" s="67"/>
      <c r="AM2260" s="67"/>
      <c r="AN2260" s="67"/>
      <c r="AO2260" s="67"/>
      <c r="AP2260" s="67"/>
      <c r="AQ2260" s="67"/>
      <c r="AR2260" s="68"/>
      <c r="AS2260" s="68"/>
      <c r="AT2260" s="68"/>
    </row>
    <row r="2261" spans="20:46" ht="18.75" customHeight="1">
      <c r="T2261" s="67"/>
      <c r="U2261" s="67"/>
      <c r="V2261" s="67"/>
      <c r="W2261" s="67"/>
      <c r="X2261" s="67"/>
      <c r="Y2261" s="67"/>
      <c r="Z2261" s="67"/>
      <c r="AA2261" s="67"/>
      <c r="AB2261" s="67"/>
      <c r="AC2261" s="67"/>
      <c r="AD2261" s="68"/>
      <c r="AE2261" s="68"/>
      <c r="AF2261" s="68"/>
      <c r="AH2261" s="67"/>
      <c r="AI2261" s="67"/>
      <c r="AJ2261" s="67"/>
      <c r="AK2261" s="67"/>
      <c r="AL2261" s="67"/>
      <c r="AM2261" s="67"/>
      <c r="AN2261" s="67"/>
      <c r="AO2261" s="67"/>
      <c r="AP2261" s="67"/>
      <c r="AQ2261" s="67"/>
      <c r="AR2261" s="68"/>
      <c r="AS2261" s="68"/>
      <c r="AT2261" s="68"/>
    </row>
    <row r="2262" spans="20:46" ht="18.75" customHeight="1">
      <c r="T2262" s="67"/>
      <c r="U2262" s="67"/>
      <c r="V2262" s="67"/>
      <c r="W2262" s="67"/>
      <c r="X2262" s="67"/>
      <c r="Y2262" s="67"/>
      <c r="Z2262" s="67"/>
      <c r="AA2262" s="67"/>
      <c r="AB2262" s="67"/>
      <c r="AC2262" s="67"/>
      <c r="AD2262" s="68"/>
      <c r="AE2262" s="68"/>
      <c r="AF2262" s="68"/>
      <c r="AH2262" s="67"/>
      <c r="AI2262" s="67"/>
      <c r="AJ2262" s="67"/>
      <c r="AK2262" s="67"/>
      <c r="AL2262" s="67"/>
      <c r="AM2262" s="67"/>
      <c r="AN2262" s="67"/>
      <c r="AO2262" s="67"/>
      <c r="AP2262" s="67"/>
      <c r="AQ2262" s="67"/>
      <c r="AR2262" s="68"/>
      <c r="AS2262" s="68"/>
      <c r="AT2262" s="68"/>
    </row>
    <row r="2263" spans="20:46" ht="18.75" customHeight="1">
      <c r="T2263" s="67"/>
      <c r="U2263" s="67"/>
      <c r="V2263" s="67"/>
      <c r="W2263" s="67"/>
      <c r="X2263" s="67"/>
      <c r="Y2263" s="67"/>
      <c r="Z2263" s="67"/>
      <c r="AA2263" s="67"/>
      <c r="AB2263" s="67"/>
      <c r="AC2263" s="67"/>
      <c r="AD2263" s="68"/>
      <c r="AE2263" s="68"/>
      <c r="AF2263" s="68"/>
      <c r="AH2263" s="67"/>
      <c r="AI2263" s="67"/>
      <c r="AJ2263" s="67"/>
      <c r="AK2263" s="67"/>
      <c r="AL2263" s="67"/>
      <c r="AM2263" s="67"/>
      <c r="AN2263" s="67"/>
      <c r="AO2263" s="67"/>
      <c r="AP2263" s="67"/>
      <c r="AQ2263" s="67"/>
      <c r="AR2263" s="68"/>
      <c r="AS2263" s="68"/>
      <c r="AT2263" s="68"/>
    </row>
    <row r="2264" spans="20:46" ht="18.75" customHeight="1">
      <c r="T2264" s="67"/>
      <c r="U2264" s="67"/>
      <c r="V2264" s="67"/>
      <c r="W2264" s="67"/>
      <c r="X2264" s="67"/>
      <c r="Y2264" s="67"/>
      <c r="Z2264" s="67"/>
      <c r="AA2264" s="67"/>
      <c r="AB2264" s="67"/>
      <c r="AC2264" s="67"/>
      <c r="AD2264" s="68"/>
      <c r="AE2264" s="68"/>
      <c r="AF2264" s="68"/>
      <c r="AH2264" s="67"/>
      <c r="AI2264" s="67"/>
      <c r="AJ2264" s="67"/>
      <c r="AK2264" s="67"/>
      <c r="AL2264" s="67"/>
      <c r="AM2264" s="67"/>
      <c r="AN2264" s="67"/>
      <c r="AO2264" s="67"/>
      <c r="AP2264" s="67"/>
      <c r="AQ2264" s="67"/>
      <c r="AR2264" s="68"/>
      <c r="AS2264" s="68"/>
      <c r="AT2264" s="68"/>
    </row>
    <row r="2265" spans="20:46" ht="18.75" customHeight="1">
      <c r="T2265" s="67"/>
      <c r="U2265" s="67"/>
      <c r="V2265" s="67"/>
      <c r="W2265" s="67"/>
      <c r="X2265" s="67"/>
      <c r="Y2265" s="67"/>
      <c r="Z2265" s="67"/>
      <c r="AA2265" s="67"/>
      <c r="AB2265" s="67"/>
      <c r="AC2265" s="67"/>
      <c r="AD2265" s="68"/>
      <c r="AE2265" s="68"/>
      <c r="AF2265" s="68"/>
      <c r="AH2265" s="67"/>
      <c r="AI2265" s="67"/>
      <c r="AJ2265" s="67"/>
      <c r="AK2265" s="67"/>
      <c r="AL2265" s="67"/>
      <c r="AM2265" s="67"/>
      <c r="AN2265" s="67"/>
      <c r="AO2265" s="67"/>
      <c r="AP2265" s="67"/>
      <c r="AQ2265" s="67"/>
      <c r="AR2265" s="68"/>
      <c r="AS2265" s="68"/>
      <c r="AT2265" s="68"/>
    </row>
    <row r="2266" spans="20:46" ht="18.75" customHeight="1">
      <c r="T2266" s="67"/>
      <c r="U2266" s="67"/>
      <c r="V2266" s="67"/>
      <c r="W2266" s="67"/>
      <c r="X2266" s="67"/>
      <c r="Y2266" s="67"/>
      <c r="Z2266" s="67"/>
      <c r="AA2266" s="67"/>
      <c r="AB2266" s="67"/>
      <c r="AC2266" s="67"/>
      <c r="AD2266" s="68"/>
      <c r="AE2266" s="68"/>
      <c r="AF2266" s="68"/>
      <c r="AH2266" s="67"/>
      <c r="AI2266" s="67"/>
      <c r="AJ2266" s="67"/>
      <c r="AK2266" s="67"/>
      <c r="AL2266" s="67"/>
      <c r="AM2266" s="67"/>
      <c r="AN2266" s="67"/>
      <c r="AO2266" s="67"/>
      <c r="AP2266" s="67"/>
      <c r="AQ2266" s="67"/>
      <c r="AR2266" s="68"/>
      <c r="AS2266" s="68"/>
      <c r="AT2266" s="68"/>
    </row>
    <row r="2267" spans="20:46" ht="18.75" customHeight="1">
      <c r="T2267" s="67"/>
      <c r="U2267" s="67"/>
      <c r="V2267" s="67"/>
      <c r="W2267" s="67"/>
      <c r="X2267" s="67"/>
      <c r="Y2267" s="67"/>
      <c r="Z2267" s="67"/>
      <c r="AA2267" s="67"/>
      <c r="AB2267" s="67"/>
      <c r="AC2267" s="67"/>
      <c r="AD2267" s="68"/>
      <c r="AE2267" s="68"/>
      <c r="AF2267" s="68"/>
      <c r="AH2267" s="67"/>
      <c r="AI2267" s="67"/>
      <c r="AJ2267" s="67"/>
      <c r="AK2267" s="67"/>
      <c r="AL2267" s="67"/>
      <c r="AM2267" s="67"/>
      <c r="AN2267" s="67"/>
      <c r="AO2267" s="67"/>
      <c r="AP2267" s="67"/>
      <c r="AQ2267" s="67"/>
      <c r="AR2267" s="68"/>
      <c r="AS2267" s="68"/>
      <c r="AT2267" s="68"/>
    </row>
    <row r="2268" spans="20:46" ht="18.75" customHeight="1">
      <c r="T2268" s="67"/>
      <c r="U2268" s="67"/>
      <c r="V2268" s="67"/>
      <c r="W2268" s="67"/>
      <c r="X2268" s="67"/>
      <c r="Y2268" s="67"/>
      <c r="Z2268" s="67"/>
      <c r="AA2268" s="67"/>
      <c r="AB2268" s="67"/>
      <c r="AC2268" s="67"/>
      <c r="AD2268" s="68"/>
      <c r="AE2268" s="68"/>
      <c r="AF2268" s="68"/>
      <c r="AH2268" s="67"/>
      <c r="AI2268" s="67"/>
      <c r="AJ2268" s="67"/>
      <c r="AK2268" s="67"/>
      <c r="AL2268" s="67"/>
      <c r="AM2268" s="67"/>
      <c r="AN2268" s="67"/>
      <c r="AO2268" s="67"/>
      <c r="AP2268" s="67"/>
      <c r="AQ2268" s="67"/>
      <c r="AR2268" s="68"/>
      <c r="AS2268" s="68"/>
      <c r="AT2268" s="68"/>
    </row>
    <row r="2269" spans="20:46" ht="18.75" customHeight="1">
      <c r="T2269" s="67"/>
      <c r="U2269" s="67"/>
      <c r="V2269" s="67"/>
      <c r="W2269" s="67"/>
      <c r="X2269" s="67"/>
      <c r="Y2269" s="67"/>
      <c r="Z2269" s="67"/>
      <c r="AA2269" s="67"/>
      <c r="AB2269" s="67"/>
      <c r="AC2269" s="67"/>
      <c r="AD2269" s="68"/>
      <c r="AE2269" s="68"/>
      <c r="AF2269" s="68"/>
      <c r="AH2269" s="67"/>
      <c r="AI2269" s="67"/>
      <c r="AJ2269" s="67"/>
      <c r="AK2269" s="67"/>
      <c r="AL2269" s="67"/>
      <c r="AM2269" s="67"/>
      <c r="AN2269" s="67"/>
      <c r="AO2269" s="67"/>
      <c r="AP2269" s="67"/>
      <c r="AQ2269" s="67"/>
      <c r="AR2269" s="68"/>
      <c r="AS2269" s="68"/>
      <c r="AT2269" s="68"/>
    </row>
    <row r="2270" spans="20:46" ht="18.75" customHeight="1">
      <c r="T2270" s="67"/>
      <c r="U2270" s="67"/>
      <c r="V2270" s="67"/>
      <c r="W2270" s="67"/>
      <c r="X2270" s="67"/>
      <c r="Y2270" s="67"/>
      <c r="Z2270" s="67"/>
      <c r="AA2270" s="67"/>
      <c r="AB2270" s="67"/>
      <c r="AC2270" s="67"/>
      <c r="AD2270" s="68"/>
      <c r="AE2270" s="68"/>
      <c r="AF2270" s="68"/>
      <c r="AH2270" s="67"/>
      <c r="AI2270" s="67"/>
      <c r="AJ2270" s="67"/>
      <c r="AK2270" s="67"/>
      <c r="AL2270" s="67"/>
      <c r="AM2270" s="67"/>
      <c r="AN2270" s="67"/>
      <c r="AO2270" s="67"/>
      <c r="AP2270" s="67"/>
      <c r="AQ2270" s="67"/>
      <c r="AR2270" s="68"/>
      <c r="AS2270" s="68"/>
      <c r="AT2270" s="68"/>
    </row>
    <row r="2271" spans="20:46" ht="18.75" customHeight="1">
      <c r="T2271" s="67"/>
      <c r="U2271" s="67"/>
      <c r="V2271" s="67"/>
      <c r="W2271" s="67"/>
      <c r="X2271" s="67"/>
      <c r="Y2271" s="67"/>
      <c r="Z2271" s="67"/>
      <c r="AA2271" s="67"/>
      <c r="AB2271" s="67"/>
      <c r="AC2271" s="67"/>
      <c r="AD2271" s="68"/>
      <c r="AE2271" s="68"/>
      <c r="AF2271" s="68"/>
      <c r="AH2271" s="67"/>
      <c r="AI2271" s="67"/>
      <c r="AJ2271" s="67"/>
      <c r="AK2271" s="67"/>
      <c r="AL2271" s="67"/>
      <c r="AM2271" s="67"/>
      <c r="AN2271" s="67"/>
      <c r="AO2271" s="67"/>
      <c r="AP2271" s="67"/>
      <c r="AQ2271" s="67"/>
      <c r="AR2271" s="68"/>
      <c r="AS2271" s="68"/>
      <c r="AT2271" s="68"/>
    </row>
    <row r="2272" spans="20:46" ht="18.75" customHeight="1">
      <c r="T2272" s="67"/>
      <c r="U2272" s="67"/>
      <c r="V2272" s="67"/>
      <c r="W2272" s="67"/>
      <c r="X2272" s="67"/>
      <c r="Y2272" s="67"/>
      <c r="Z2272" s="67"/>
      <c r="AA2272" s="67"/>
      <c r="AB2272" s="67"/>
      <c r="AC2272" s="67"/>
      <c r="AD2272" s="68"/>
      <c r="AE2272" s="68"/>
      <c r="AF2272" s="68"/>
      <c r="AH2272" s="67"/>
      <c r="AI2272" s="67"/>
      <c r="AJ2272" s="67"/>
      <c r="AK2272" s="67"/>
      <c r="AL2272" s="67"/>
      <c r="AM2272" s="67"/>
      <c r="AN2272" s="67"/>
      <c r="AO2272" s="67"/>
      <c r="AP2272" s="67"/>
      <c r="AQ2272" s="67"/>
      <c r="AR2272" s="68"/>
      <c r="AS2272" s="68"/>
      <c r="AT2272" s="68"/>
    </row>
    <row r="2273" spans="20:46" ht="18.75" customHeight="1">
      <c r="T2273" s="67"/>
      <c r="U2273" s="67"/>
      <c r="V2273" s="67"/>
      <c r="W2273" s="67"/>
      <c r="X2273" s="67"/>
      <c r="Y2273" s="67"/>
      <c r="Z2273" s="67"/>
      <c r="AA2273" s="67"/>
      <c r="AB2273" s="67"/>
      <c r="AC2273" s="67"/>
      <c r="AD2273" s="68"/>
      <c r="AE2273" s="68"/>
      <c r="AF2273" s="68"/>
      <c r="AH2273" s="67"/>
      <c r="AI2273" s="67"/>
      <c r="AJ2273" s="67"/>
      <c r="AK2273" s="67"/>
      <c r="AL2273" s="67"/>
      <c r="AM2273" s="67"/>
      <c r="AN2273" s="67"/>
      <c r="AO2273" s="67"/>
      <c r="AP2273" s="67"/>
      <c r="AQ2273" s="67"/>
      <c r="AR2273" s="68"/>
      <c r="AS2273" s="68"/>
      <c r="AT2273" s="68"/>
    </row>
    <row r="2274" spans="20:46" ht="18.75" customHeight="1">
      <c r="T2274" s="67"/>
      <c r="U2274" s="67"/>
      <c r="V2274" s="67"/>
      <c r="W2274" s="67"/>
      <c r="X2274" s="67"/>
      <c r="Y2274" s="67"/>
      <c r="Z2274" s="67"/>
      <c r="AA2274" s="67"/>
      <c r="AB2274" s="67"/>
      <c r="AC2274" s="67"/>
      <c r="AD2274" s="68"/>
      <c r="AE2274" s="68"/>
      <c r="AF2274" s="68"/>
      <c r="AH2274" s="67"/>
      <c r="AI2274" s="67"/>
      <c r="AJ2274" s="67"/>
      <c r="AK2274" s="67"/>
      <c r="AL2274" s="67"/>
      <c r="AM2274" s="67"/>
      <c r="AN2274" s="67"/>
      <c r="AO2274" s="67"/>
      <c r="AP2274" s="67"/>
      <c r="AQ2274" s="67"/>
      <c r="AR2274" s="68"/>
      <c r="AS2274" s="68"/>
      <c r="AT2274" s="68"/>
    </row>
    <row r="2275" spans="20:46" ht="18.75" customHeight="1">
      <c r="T2275" s="67"/>
      <c r="U2275" s="67"/>
      <c r="V2275" s="67"/>
      <c r="W2275" s="67"/>
      <c r="X2275" s="67"/>
      <c r="Y2275" s="67"/>
      <c r="Z2275" s="67"/>
      <c r="AA2275" s="67"/>
      <c r="AB2275" s="67"/>
      <c r="AC2275" s="67"/>
      <c r="AD2275" s="68"/>
      <c r="AE2275" s="68"/>
      <c r="AF2275" s="68"/>
      <c r="AH2275" s="67"/>
      <c r="AI2275" s="67"/>
      <c r="AJ2275" s="67"/>
      <c r="AK2275" s="67"/>
      <c r="AL2275" s="67"/>
      <c r="AM2275" s="67"/>
      <c r="AN2275" s="67"/>
      <c r="AO2275" s="67"/>
      <c r="AP2275" s="67"/>
      <c r="AQ2275" s="67"/>
      <c r="AR2275" s="68"/>
      <c r="AS2275" s="68"/>
      <c r="AT2275" s="68"/>
    </row>
    <row r="2276" spans="20:46" ht="18.75" customHeight="1">
      <c r="T2276" s="67"/>
      <c r="U2276" s="67"/>
      <c r="V2276" s="67"/>
      <c r="W2276" s="67"/>
      <c r="X2276" s="67"/>
      <c r="Y2276" s="67"/>
      <c r="Z2276" s="67"/>
      <c r="AA2276" s="67"/>
      <c r="AB2276" s="67"/>
      <c r="AC2276" s="67"/>
      <c r="AD2276" s="68"/>
      <c r="AE2276" s="68"/>
      <c r="AF2276" s="68"/>
      <c r="AH2276" s="67"/>
      <c r="AI2276" s="67"/>
      <c r="AJ2276" s="67"/>
      <c r="AK2276" s="67"/>
      <c r="AL2276" s="67"/>
      <c r="AM2276" s="67"/>
      <c r="AN2276" s="67"/>
      <c r="AO2276" s="67"/>
      <c r="AP2276" s="67"/>
      <c r="AQ2276" s="67"/>
      <c r="AR2276" s="68"/>
      <c r="AS2276" s="68"/>
      <c r="AT2276" s="68"/>
    </row>
    <row r="2277" spans="20:46" ht="18.75" customHeight="1">
      <c r="T2277" s="67"/>
      <c r="U2277" s="67"/>
      <c r="V2277" s="67"/>
      <c r="W2277" s="67"/>
      <c r="X2277" s="67"/>
      <c r="Y2277" s="67"/>
      <c r="Z2277" s="67"/>
      <c r="AA2277" s="67"/>
      <c r="AB2277" s="67"/>
      <c r="AC2277" s="67"/>
      <c r="AD2277" s="68"/>
      <c r="AE2277" s="68"/>
      <c r="AF2277" s="68"/>
      <c r="AH2277" s="67"/>
      <c r="AI2277" s="67"/>
      <c r="AJ2277" s="67"/>
      <c r="AK2277" s="67"/>
      <c r="AL2277" s="67"/>
      <c r="AM2277" s="67"/>
      <c r="AN2277" s="67"/>
      <c r="AO2277" s="67"/>
      <c r="AP2277" s="67"/>
      <c r="AQ2277" s="67"/>
      <c r="AR2277" s="68"/>
      <c r="AS2277" s="68"/>
      <c r="AT2277" s="68"/>
    </row>
    <row r="2278" spans="20:46" ht="18.75" customHeight="1">
      <c r="T2278" s="67"/>
      <c r="U2278" s="67"/>
      <c r="V2278" s="67"/>
      <c r="W2278" s="67"/>
      <c r="X2278" s="67"/>
      <c r="Y2278" s="67"/>
      <c r="Z2278" s="67"/>
      <c r="AA2278" s="67"/>
      <c r="AB2278" s="67"/>
      <c r="AC2278" s="67"/>
      <c r="AD2278" s="68"/>
      <c r="AE2278" s="68"/>
      <c r="AF2278" s="68"/>
      <c r="AH2278" s="67"/>
      <c r="AI2278" s="67"/>
      <c r="AJ2278" s="67"/>
      <c r="AK2278" s="67"/>
      <c r="AL2278" s="67"/>
      <c r="AM2278" s="67"/>
      <c r="AN2278" s="67"/>
      <c r="AO2278" s="67"/>
      <c r="AP2278" s="67"/>
      <c r="AQ2278" s="67"/>
      <c r="AR2278" s="68"/>
      <c r="AS2278" s="68"/>
      <c r="AT2278" s="68"/>
    </row>
    <row r="2279" spans="20:46" ht="18.75" customHeight="1">
      <c r="T2279" s="67"/>
      <c r="U2279" s="67"/>
      <c r="V2279" s="67"/>
      <c r="W2279" s="67"/>
      <c r="X2279" s="67"/>
      <c r="Y2279" s="67"/>
      <c r="Z2279" s="67"/>
      <c r="AA2279" s="67"/>
      <c r="AB2279" s="67"/>
      <c r="AC2279" s="67"/>
      <c r="AD2279" s="68"/>
      <c r="AE2279" s="68"/>
      <c r="AF2279" s="68"/>
      <c r="AH2279" s="67"/>
      <c r="AI2279" s="67"/>
      <c r="AJ2279" s="67"/>
      <c r="AK2279" s="67"/>
      <c r="AL2279" s="67"/>
      <c r="AM2279" s="67"/>
      <c r="AN2279" s="67"/>
      <c r="AO2279" s="67"/>
      <c r="AP2279" s="67"/>
      <c r="AQ2279" s="67"/>
      <c r="AR2279" s="68"/>
      <c r="AS2279" s="68"/>
      <c r="AT2279" s="68"/>
    </row>
    <row r="2280" spans="20:46" ht="18.75" customHeight="1">
      <c r="T2280" s="67"/>
      <c r="U2280" s="67"/>
      <c r="V2280" s="67"/>
      <c r="W2280" s="67"/>
      <c r="X2280" s="67"/>
      <c r="Y2280" s="67"/>
      <c r="Z2280" s="67"/>
      <c r="AA2280" s="67"/>
      <c r="AB2280" s="67"/>
      <c r="AC2280" s="67"/>
      <c r="AD2280" s="68"/>
      <c r="AE2280" s="68"/>
      <c r="AF2280" s="68"/>
      <c r="AH2280" s="67"/>
      <c r="AI2280" s="67"/>
      <c r="AJ2280" s="67"/>
      <c r="AK2280" s="67"/>
      <c r="AL2280" s="67"/>
      <c r="AM2280" s="67"/>
      <c r="AN2280" s="67"/>
      <c r="AO2280" s="67"/>
      <c r="AP2280" s="67"/>
      <c r="AQ2280" s="67"/>
      <c r="AR2280" s="68"/>
      <c r="AS2280" s="68"/>
      <c r="AT2280" s="68"/>
    </row>
    <row r="2281" spans="20:46" ht="18.75" customHeight="1">
      <c r="T2281" s="67"/>
      <c r="U2281" s="67"/>
      <c r="V2281" s="67"/>
      <c r="W2281" s="67"/>
      <c r="X2281" s="67"/>
      <c r="Y2281" s="67"/>
      <c r="Z2281" s="67"/>
      <c r="AA2281" s="67"/>
      <c r="AB2281" s="67"/>
      <c r="AC2281" s="67"/>
      <c r="AD2281" s="68"/>
      <c r="AE2281" s="68"/>
      <c r="AF2281" s="68"/>
      <c r="AH2281" s="67"/>
      <c r="AI2281" s="67"/>
      <c r="AJ2281" s="67"/>
      <c r="AK2281" s="67"/>
      <c r="AL2281" s="67"/>
      <c r="AM2281" s="67"/>
      <c r="AN2281" s="67"/>
      <c r="AO2281" s="67"/>
      <c r="AP2281" s="67"/>
      <c r="AQ2281" s="67"/>
      <c r="AR2281" s="68"/>
      <c r="AS2281" s="68"/>
      <c r="AT2281" s="68"/>
    </row>
    <row r="2282" spans="20:46" ht="18.75" customHeight="1">
      <c r="T2282" s="67"/>
      <c r="U2282" s="67"/>
      <c r="V2282" s="67"/>
      <c r="W2282" s="67"/>
      <c r="X2282" s="67"/>
      <c r="Y2282" s="67"/>
      <c r="Z2282" s="67"/>
      <c r="AA2282" s="67"/>
      <c r="AB2282" s="67"/>
      <c r="AC2282" s="67"/>
      <c r="AD2282" s="68"/>
      <c r="AE2282" s="68"/>
      <c r="AF2282" s="68"/>
      <c r="AH2282" s="67"/>
      <c r="AI2282" s="67"/>
      <c r="AJ2282" s="67"/>
      <c r="AK2282" s="67"/>
      <c r="AL2282" s="67"/>
      <c r="AM2282" s="67"/>
      <c r="AN2282" s="67"/>
      <c r="AO2282" s="67"/>
      <c r="AP2282" s="67"/>
      <c r="AQ2282" s="67"/>
      <c r="AR2282" s="68"/>
      <c r="AS2282" s="68"/>
      <c r="AT2282" s="68"/>
    </row>
    <row r="2283" spans="20:46" ht="18.75" customHeight="1">
      <c r="T2283" s="67"/>
      <c r="U2283" s="67"/>
      <c r="V2283" s="67"/>
      <c r="W2283" s="67"/>
      <c r="X2283" s="67"/>
      <c r="Y2283" s="67"/>
      <c r="Z2283" s="67"/>
      <c r="AA2283" s="67"/>
      <c r="AB2283" s="67"/>
      <c r="AC2283" s="67"/>
      <c r="AD2283" s="68"/>
      <c r="AE2283" s="68"/>
      <c r="AF2283" s="68"/>
      <c r="AH2283" s="67"/>
      <c r="AI2283" s="67"/>
      <c r="AJ2283" s="67"/>
      <c r="AK2283" s="67"/>
      <c r="AL2283" s="67"/>
      <c r="AM2283" s="67"/>
      <c r="AN2283" s="67"/>
      <c r="AO2283" s="67"/>
      <c r="AP2283" s="67"/>
      <c r="AQ2283" s="67"/>
      <c r="AR2283" s="68"/>
      <c r="AS2283" s="68"/>
      <c r="AT2283" s="68"/>
    </row>
    <row r="2284" spans="20:46" ht="18.75" customHeight="1">
      <c r="T2284" s="67"/>
      <c r="U2284" s="67"/>
      <c r="V2284" s="67"/>
      <c r="W2284" s="67"/>
      <c r="X2284" s="67"/>
      <c r="Y2284" s="67"/>
      <c r="Z2284" s="67"/>
      <c r="AA2284" s="67"/>
      <c r="AB2284" s="67"/>
      <c r="AC2284" s="67"/>
      <c r="AD2284" s="68"/>
      <c r="AE2284" s="68"/>
      <c r="AF2284" s="68"/>
      <c r="AH2284" s="67"/>
      <c r="AI2284" s="67"/>
      <c r="AJ2284" s="67"/>
      <c r="AK2284" s="67"/>
      <c r="AL2284" s="67"/>
      <c r="AM2284" s="67"/>
      <c r="AN2284" s="67"/>
      <c r="AO2284" s="67"/>
      <c r="AP2284" s="67"/>
      <c r="AQ2284" s="67"/>
      <c r="AR2284" s="68"/>
      <c r="AS2284" s="68"/>
      <c r="AT2284" s="68"/>
    </row>
    <row r="2285" spans="20:46" ht="18.75" customHeight="1">
      <c r="T2285" s="67"/>
      <c r="U2285" s="67"/>
      <c r="V2285" s="67"/>
      <c r="W2285" s="67"/>
      <c r="X2285" s="67"/>
      <c r="Y2285" s="67"/>
      <c r="Z2285" s="67"/>
      <c r="AA2285" s="67"/>
      <c r="AB2285" s="67"/>
      <c r="AC2285" s="67"/>
      <c r="AD2285" s="68"/>
      <c r="AE2285" s="68"/>
      <c r="AF2285" s="68"/>
      <c r="AH2285" s="67"/>
      <c r="AI2285" s="67"/>
      <c r="AJ2285" s="67"/>
      <c r="AK2285" s="67"/>
      <c r="AL2285" s="67"/>
      <c r="AM2285" s="67"/>
      <c r="AN2285" s="67"/>
      <c r="AO2285" s="67"/>
      <c r="AP2285" s="67"/>
      <c r="AQ2285" s="67"/>
      <c r="AR2285" s="68"/>
      <c r="AS2285" s="68"/>
      <c r="AT2285" s="68"/>
    </row>
    <row r="2286" spans="20:46" ht="18.75" customHeight="1">
      <c r="T2286" s="67"/>
      <c r="U2286" s="67"/>
      <c r="V2286" s="67"/>
      <c r="W2286" s="67"/>
      <c r="X2286" s="67"/>
      <c r="Y2286" s="67"/>
      <c r="Z2286" s="67"/>
      <c r="AA2286" s="67"/>
      <c r="AB2286" s="67"/>
      <c r="AC2286" s="67"/>
      <c r="AD2286" s="68"/>
      <c r="AE2286" s="68"/>
      <c r="AF2286" s="68"/>
      <c r="AH2286" s="67"/>
      <c r="AI2286" s="67"/>
      <c r="AJ2286" s="67"/>
      <c r="AK2286" s="67"/>
      <c r="AL2286" s="67"/>
      <c r="AM2286" s="67"/>
      <c r="AN2286" s="67"/>
      <c r="AO2286" s="67"/>
      <c r="AP2286" s="67"/>
      <c r="AQ2286" s="67"/>
      <c r="AR2286" s="68"/>
      <c r="AS2286" s="68"/>
      <c r="AT2286" s="68"/>
    </row>
    <row r="2287" spans="20:46" ht="18.75" customHeight="1">
      <c r="T2287" s="67"/>
      <c r="U2287" s="67"/>
      <c r="V2287" s="67"/>
      <c r="W2287" s="67"/>
      <c r="X2287" s="67"/>
      <c r="Y2287" s="67"/>
      <c r="Z2287" s="67"/>
      <c r="AA2287" s="67"/>
      <c r="AB2287" s="67"/>
      <c r="AC2287" s="67"/>
      <c r="AD2287" s="68"/>
      <c r="AE2287" s="68"/>
      <c r="AF2287" s="68"/>
      <c r="AH2287" s="67"/>
      <c r="AI2287" s="67"/>
      <c r="AJ2287" s="67"/>
      <c r="AK2287" s="67"/>
      <c r="AL2287" s="67"/>
      <c r="AM2287" s="67"/>
      <c r="AN2287" s="67"/>
      <c r="AO2287" s="67"/>
      <c r="AP2287" s="67"/>
      <c r="AQ2287" s="67"/>
      <c r="AR2287" s="68"/>
      <c r="AS2287" s="68"/>
      <c r="AT2287" s="68"/>
    </row>
    <row r="2288" spans="20:46" ht="18.75" customHeight="1">
      <c r="T2288" s="67"/>
      <c r="U2288" s="67"/>
      <c r="V2288" s="67"/>
      <c r="W2288" s="67"/>
      <c r="X2288" s="67"/>
      <c r="Y2288" s="67"/>
      <c r="Z2288" s="67"/>
      <c r="AA2288" s="67"/>
      <c r="AB2288" s="67"/>
      <c r="AC2288" s="67"/>
      <c r="AD2288" s="68"/>
      <c r="AE2288" s="68"/>
      <c r="AF2288" s="68"/>
      <c r="AH2288" s="67"/>
      <c r="AI2288" s="67"/>
      <c r="AJ2288" s="67"/>
      <c r="AK2288" s="67"/>
      <c r="AL2288" s="67"/>
      <c r="AM2288" s="67"/>
      <c r="AN2288" s="67"/>
      <c r="AO2288" s="67"/>
      <c r="AP2288" s="67"/>
      <c r="AQ2288" s="67"/>
      <c r="AR2288" s="68"/>
      <c r="AS2288" s="68"/>
      <c r="AT2288" s="68"/>
    </row>
    <row r="2289" spans="20:46" ht="18.75" customHeight="1">
      <c r="T2289" s="67"/>
      <c r="U2289" s="67"/>
      <c r="V2289" s="67"/>
      <c r="W2289" s="67"/>
      <c r="X2289" s="67"/>
      <c r="Y2289" s="67"/>
      <c r="Z2289" s="67"/>
      <c r="AA2289" s="67"/>
      <c r="AB2289" s="67"/>
      <c r="AC2289" s="67"/>
      <c r="AD2289" s="68"/>
      <c r="AE2289" s="68"/>
      <c r="AF2289" s="68"/>
      <c r="AH2289" s="67"/>
      <c r="AI2289" s="67"/>
      <c r="AJ2289" s="67"/>
      <c r="AK2289" s="67"/>
      <c r="AL2289" s="67"/>
      <c r="AM2289" s="67"/>
      <c r="AN2289" s="67"/>
      <c r="AO2289" s="67"/>
      <c r="AP2289" s="67"/>
      <c r="AQ2289" s="67"/>
      <c r="AR2289" s="68"/>
      <c r="AS2289" s="68"/>
      <c r="AT2289" s="68"/>
    </row>
    <row r="2290" spans="20:46" ht="18.75" customHeight="1">
      <c r="T2290" s="67"/>
      <c r="U2290" s="67"/>
      <c r="V2290" s="67"/>
      <c r="W2290" s="67"/>
      <c r="X2290" s="67"/>
      <c r="Y2290" s="67"/>
      <c r="Z2290" s="67"/>
      <c r="AA2290" s="67"/>
      <c r="AB2290" s="67"/>
      <c r="AC2290" s="67"/>
      <c r="AD2290" s="68"/>
      <c r="AE2290" s="68"/>
      <c r="AF2290" s="68"/>
      <c r="AH2290" s="67"/>
      <c r="AI2290" s="67"/>
      <c r="AJ2290" s="67"/>
      <c r="AK2290" s="67"/>
      <c r="AL2290" s="67"/>
      <c r="AM2290" s="67"/>
      <c r="AN2290" s="67"/>
      <c r="AO2290" s="67"/>
      <c r="AP2290" s="67"/>
      <c r="AQ2290" s="67"/>
      <c r="AR2290" s="68"/>
      <c r="AS2290" s="68"/>
      <c r="AT2290" s="68"/>
    </row>
    <row r="2291" spans="20:46" ht="18.75" customHeight="1">
      <c r="T2291" s="67"/>
      <c r="U2291" s="67"/>
      <c r="V2291" s="67"/>
      <c r="W2291" s="67"/>
      <c r="X2291" s="67"/>
      <c r="Y2291" s="67"/>
      <c r="Z2291" s="67"/>
      <c r="AA2291" s="67"/>
      <c r="AB2291" s="67"/>
      <c r="AC2291" s="67"/>
      <c r="AD2291" s="68"/>
      <c r="AE2291" s="68"/>
      <c r="AF2291" s="68"/>
      <c r="AH2291" s="67"/>
      <c r="AI2291" s="67"/>
      <c r="AJ2291" s="67"/>
      <c r="AK2291" s="67"/>
      <c r="AL2291" s="67"/>
      <c r="AM2291" s="67"/>
      <c r="AN2291" s="67"/>
      <c r="AO2291" s="67"/>
      <c r="AP2291" s="67"/>
      <c r="AQ2291" s="67"/>
      <c r="AR2291" s="68"/>
      <c r="AS2291" s="68"/>
      <c r="AT2291" s="68"/>
    </row>
    <row r="2292" spans="20:46" ht="18.75" customHeight="1">
      <c r="T2292" s="67"/>
      <c r="U2292" s="67"/>
      <c r="V2292" s="67"/>
      <c r="W2292" s="67"/>
      <c r="X2292" s="67"/>
      <c r="Y2292" s="67"/>
      <c r="Z2292" s="67"/>
      <c r="AA2292" s="67"/>
      <c r="AB2292" s="67"/>
      <c r="AC2292" s="67"/>
      <c r="AD2292" s="68"/>
      <c r="AE2292" s="68"/>
      <c r="AF2292" s="68"/>
      <c r="AH2292" s="67"/>
      <c r="AI2292" s="67"/>
      <c r="AJ2292" s="67"/>
      <c r="AK2292" s="67"/>
      <c r="AL2292" s="67"/>
      <c r="AM2292" s="67"/>
      <c r="AN2292" s="67"/>
      <c r="AO2292" s="67"/>
      <c r="AP2292" s="67"/>
      <c r="AQ2292" s="67"/>
      <c r="AR2292" s="68"/>
      <c r="AS2292" s="68"/>
      <c r="AT2292" s="68"/>
    </row>
    <row r="2293" spans="20:46" ht="18.75" customHeight="1">
      <c r="T2293" s="67"/>
      <c r="U2293" s="67"/>
      <c r="V2293" s="67"/>
      <c r="W2293" s="67"/>
      <c r="X2293" s="67"/>
      <c r="Y2293" s="67"/>
      <c r="Z2293" s="67"/>
      <c r="AA2293" s="67"/>
      <c r="AB2293" s="67"/>
      <c r="AC2293" s="67"/>
      <c r="AD2293" s="68"/>
      <c r="AE2293" s="68"/>
      <c r="AF2293" s="68"/>
      <c r="AH2293" s="67"/>
      <c r="AI2293" s="67"/>
      <c r="AJ2293" s="67"/>
      <c r="AK2293" s="67"/>
      <c r="AL2293" s="67"/>
      <c r="AM2293" s="67"/>
      <c r="AN2293" s="67"/>
      <c r="AO2293" s="67"/>
      <c r="AP2293" s="67"/>
      <c r="AQ2293" s="67"/>
      <c r="AR2293" s="68"/>
      <c r="AS2293" s="68"/>
      <c r="AT2293" s="68"/>
    </row>
    <row r="2294" spans="20:46" ht="18.75" customHeight="1">
      <c r="T2294" s="67"/>
      <c r="U2294" s="67"/>
      <c r="V2294" s="67"/>
      <c r="W2294" s="67"/>
      <c r="X2294" s="67"/>
      <c r="Y2294" s="67"/>
      <c r="Z2294" s="67"/>
      <c r="AA2294" s="67"/>
      <c r="AB2294" s="67"/>
      <c r="AC2294" s="67"/>
      <c r="AD2294" s="68"/>
      <c r="AE2294" s="68"/>
      <c r="AF2294" s="68"/>
      <c r="AH2294" s="67"/>
      <c r="AI2294" s="67"/>
      <c r="AJ2294" s="67"/>
      <c r="AK2294" s="67"/>
      <c r="AL2294" s="67"/>
      <c r="AM2294" s="67"/>
      <c r="AN2294" s="67"/>
      <c r="AO2294" s="67"/>
      <c r="AP2294" s="67"/>
      <c r="AQ2294" s="67"/>
      <c r="AR2294" s="68"/>
      <c r="AS2294" s="68"/>
      <c r="AT2294" s="68"/>
    </row>
    <row r="2295" spans="20:46" ht="18.75" customHeight="1">
      <c r="T2295" s="67"/>
      <c r="U2295" s="67"/>
      <c r="V2295" s="67"/>
      <c r="W2295" s="67"/>
      <c r="X2295" s="67"/>
      <c r="Y2295" s="67"/>
      <c r="Z2295" s="67"/>
      <c r="AA2295" s="67"/>
      <c r="AB2295" s="67"/>
      <c r="AC2295" s="67"/>
      <c r="AD2295" s="68"/>
      <c r="AE2295" s="68"/>
      <c r="AF2295" s="68"/>
      <c r="AH2295" s="67"/>
      <c r="AI2295" s="67"/>
      <c r="AJ2295" s="67"/>
      <c r="AK2295" s="67"/>
      <c r="AL2295" s="67"/>
      <c r="AM2295" s="67"/>
      <c r="AN2295" s="67"/>
      <c r="AO2295" s="67"/>
      <c r="AP2295" s="67"/>
      <c r="AQ2295" s="67"/>
      <c r="AR2295" s="68"/>
      <c r="AS2295" s="68"/>
      <c r="AT2295" s="68"/>
    </row>
    <row r="2296" spans="20:46" ht="18.75" customHeight="1">
      <c r="T2296" s="67"/>
      <c r="U2296" s="67"/>
      <c r="V2296" s="67"/>
      <c r="W2296" s="67"/>
      <c r="X2296" s="67"/>
      <c r="Y2296" s="67"/>
      <c r="Z2296" s="67"/>
      <c r="AA2296" s="67"/>
      <c r="AB2296" s="67"/>
      <c r="AC2296" s="67"/>
      <c r="AD2296" s="68"/>
      <c r="AE2296" s="68"/>
      <c r="AF2296" s="68"/>
      <c r="AH2296" s="67"/>
      <c r="AI2296" s="67"/>
      <c r="AJ2296" s="67"/>
      <c r="AK2296" s="67"/>
      <c r="AL2296" s="67"/>
      <c r="AM2296" s="67"/>
      <c r="AN2296" s="67"/>
      <c r="AO2296" s="67"/>
      <c r="AP2296" s="67"/>
      <c r="AQ2296" s="67"/>
      <c r="AR2296" s="68"/>
      <c r="AS2296" s="68"/>
      <c r="AT2296" s="68"/>
    </row>
    <row r="2297" spans="20:46" ht="18.75" customHeight="1">
      <c r="T2297" s="67"/>
      <c r="U2297" s="67"/>
      <c r="V2297" s="67"/>
      <c r="W2297" s="67"/>
      <c r="X2297" s="67"/>
      <c r="Y2297" s="67"/>
      <c r="Z2297" s="67"/>
      <c r="AA2297" s="67"/>
      <c r="AB2297" s="67"/>
      <c r="AC2297" s="67"/>
      <c r="AD2297" s="68"/>
      <c r="AE2297" s="68"/>
      <c r="AF2297" s="68"/>
      <c r="AH2297" s="67"/>
      <c r="AI2297" s="67"/>
      <c r="AJ2297" s="67"/>
      <c r="AK2297" s="67"/>
      <c r="AL2297" s="67"/>
      <c r="AM2297" s="67"/>
      <c r="AN2297" s="67"/>
      <c r="AO2297" s="67"/>
      <c r="AP2297" s="67"/>
      <c r="AQ2297" s="67"/>
      <c r="AR2297" s="68"/>
      <c r="AS2297" s="68"/>
      <c r="AT2297" s="68"/>
    </row>
    <row r="2298" spans="20:46" ht="18.75" customHeight="1">
      <c r="T2298" s="67"/>
      <c r="U2298" s="67"/>
      <c r="V2298" s="67"/>
      <c r="W2298" s="67"/>
      <c r="X2298" s="67"/>
      <c r="Y2298" s="67"/>
      <c r="Z2298" s="67"/>
      <c r="AA2298" s="67"/>
      <c r="AB2298" s="67"/>
      <c r="AC2298" s="67"/>
      <c r="AD2298" s="68"/>
      <c r="AE2298" s="68"/>
      <c r="AF2298" s="68"/>
      <c r="AH2298" s="67"/>
      <c r="AI2298" s="67"/>
      <c r="AJ2298" s="67"/>
      <c r="AK2298" s="67"/>
      <c r="AL2298" s="67"/>
      <c r="AM2298" s="67"/>
      <c r="AN2298" s="67"/>
      <c r="AO2298" s="67"/>
      <c r="AP2298" s="67"/>
      <c r="AQ2298" s="67"/>
      <c r="AR2298" s="68"/>
      <c r="AS2298" s="68"/>
      <c r="AT2298" s="68"/>
    </row>
    <row r="2299" spans="20:46" ht="18.75" customHeight="1">
      <c r="T2299" s="67"/>
      <c r="U2299" s="67"/>
      <c r="V2299" s="67"/>
      <c r="W2299" s="67"/>
      <c r="X2299" s="67"/>
      <c r="Y2299" s="67"/>
      <c r="Z2299" s="67"/>
      <c r="AA2299" s="67"/>
      <c r="AB2299" s="67"/>
      <c r="AC2299" s="67"/>
      <c r="AD2299" s="68"/>
      <c r="AE2299" s="68"/>
      <c r="AF2299" s="68"/>
      <c r="AH2299" s="67"/>
      <c r="AI2299" s="67"/>
      <c r="AJ2299" s="67"/>
      <c r="AK2299" s="67"/>
      <c r="AL2299" s="67"/>
      <c r="AM2299" s="67"/>
      <c r="AN2299" s="67"/>
      <c r="AO2299" s="67"/>
      <c r="AP2299" s="67"/>
      <c r="AQ2299" s="67"/>
      <c r="AR2299" s="68"/>
      <c r="AS2299" s="68"/>
      <c r="AT2299" s="68"/>
    </row>
    <row r="2300" spans="20:46" ht="18.75" customHeight="1">
      <c r="T2300" s="67"/>
      <c r="U2300" s="67"/>
      <c r="V2300" s="67"/>
      <c r="W2300" s="67"/>
      <c r="X2300" s="67"/>
      <c r="Y2300" s="67"/>
      <c r="Z2300" s="67"/>
      <c r="AA2300" s="67"/>
      <c r="AB2300" s="67"/>
      <c r="AC2300" s="67"/>
      <c r="AD2300" s="68"/>
      <c r="AE2300" s="68"/>
      <c r="AF2300" s="68"/>
      <c r="AH2300" s="67"/>
      <c r="AI2300" s="67"/>
      <c r="AJ2300" s="67"/>
      <c r="AK2300" s="67"/>
      <c r="AL2300" s="67"/>
      <c r="AM2300" s="67"/>
      <c r="AN2300" s="67"/>
      <c r="AO2300" s="67"/>
      <c r="AP2300" s="67"/>
      <c r="AQ2300" s="67"/>
      <c r="AR2300" s="68"/>
      <c r="AS2300" s="68"/>
      <c r="AT2300" s="68"/>
    </row>
    <row r="2301" spans="20:46" ht="18.75" customHeight="1">
      <c r="T2301" s="67"/>
      <c r="U2301" s="67"/>
      <c r="V2301" s="67"/>
      <c r="W2301" s="67"/>
      <c r="X2301" s="67"/>
      <c r="Y2301" s="67"/>
      <c r="Z2301" s="67"/>
      <c r="AA2301" s="67"/>
      <c r="AB2301" s="67"/>
      <c r="AC2301" s="67"/>
      <c r="AD2301" s="68"/>
      <c r="AE2301" s="68"/>
      <c r="AF2301" s="68"/>
      <c r="AH2301" s="67"/>
      <c r="AI2301" s="67"/>
      <c r="AJ2301" s="67"/>
      <c r="AK2301" s="67"/>
      <c r="AL2301" s="67"/>
      <c r="AM2301" s="67"/>
      <c r="AN2301" s="67"/>
      <c r="AO2301" s="67"/>
      <c r="AP2301" s="67"/>
      <c r="AQ2301" s="67"/>
      <c r="AR2301" s="68"/>
      <c r="AS2301" s="68"/>
      <c r="AT2301" s="68"/>
    </row>
    <row r="2302" spans="20:46" ht="18.75" customHeight="1">
      <c r="T2302" s="67"/>
      <c r="U2302" s="67"/>
      <c r="V2302" s="67"/>
      <c r="W2302" s="67"/>
      <c r="X2302" s="67"/>
      <c r="Y2302" s="67"/>
      <c r="Z2302" s="67"/>
      <c r="AA2302" s="67"/>
      <c r="AB2302" s="67"/>
      <c r="AC2302" s="67"/>
      <c r="AD2302" s="68"/>
      <c r="AE2302" s="68"/>
      <c r="AF2302" s="68"/>
      <c r="AH2302" s="67"/>
      <c r="AI2302" s="67"/>
      <c r="AJ2302" s="67"/>
      <c r="AK2302" s="67"/>
      <c r="AL2302" s="67"/>
      <c r="AM2302" s="67"/>
      <c r="AN2302" s="67"/>
      <c r="AO2302" s="67"/>
      <c r="AP2302" s="67"/>
      <c r="AQ2302" s="67"/>
      <c r="AR2302" s="68"/>
      <c r="AS2302" s="68"/>
      <c r="AT2302" s="68"/>
    </row>
    <row r="2303" spans="20:46" ht="18.75" customHeight="1">
      <c r="T2303" s="67"/>
      <c r="U2303" s="67"/>
      <c r="V2303" s="67"/>
      <c r="W2303" s="67"/>
      <c r="X2303" s="67"/>
      <c r="Y2303" s="67"/>
      <c r="Z2303" s="67"/>
      <c r="AA2303" s="67"/>
      <c r="AB2303" s="67"/>
      <c r="AC2303" s="67"/>
      <c r="AD2303" s="68"/>
      <c r="AE2303" s="68"/>
      <c r="AF2303" s="68"/>
      <c r="AH2303" s="67"/>
      <c r="AI2303" s="67"/>
      <c r="AJ2303" s="67"/>
      <c r="AK2303" s="67"/>
      <c r="AL2303" s="67"/>
      <c r="AM2303" s="67"/>
      <c r="AN2303" s="67"/>
      <c r="AO2303" s="67"/>
      <c r="AP2303" s="67"/>
      <c r="AQ2303" s="67"/>
      <c r="AR2303" s="68"/>
      <c r="AS2303" s="68"/>
      <c r="AT2303" s="68"/>
    </row>
    <row r="2304" spans="20:46" ht="18.75" customHeight="1">
      <c r="T2304" s="67"/>
      <c r="U2304" s="67"/>
      <c r="V2304" s="67"/>
      <c r="W2304" s="67"/>
      <c r="X2304" s="67"/>
      <c r="Y2304" s="67"/>
      <c r="Z2304" s="67"/>
      <c r="AA2304" s="67"/>
      <c r="AB2304" s="67"/>
      <c r="AC2304" s="67"/>
      <c r="AD2304" s="68"/>
      <c r="AE2304" s="68"/>
      <c r="AF2304" s="68"/>
      <c r="AH2304" s="67"/>
      <c r="AI2304" s="67"/>
      <c r="AJ2304" s="67"/>
      <c r="AK2304" s="67"/>
      <c r="AL2304" s="67"/>
      <c r="AM2304" s="67"/>
      <c r="AN2304" s="67"/>
      <c r="AO2304" s="67"/>
      <c r="AP2304" s="67"/>
      <c r="AQ2304" s="67"/>
      <c r="AR2304" s="68"/>
      <c r="AS2304" s="68"/>
      <c r="AT2304" s="68"/>
    </row>
    <row r="2305" spans="20:46" ht="18.75" customHeight="1">
      <c r="T2305" s="67"/>
      <c r="U2305" s="67"/>
      <c r="V2305" s="67"/>
      <c r="W2305" s="67"/>
      <c r="X2305" s="67"/>
      <c r="Y2305" s="67"/>
      <c r="Z2305" s="67"/>
      <c r="AA2305" s="67"/>
      <c r="AB2305" s="67"/>
      <c r="AC2305" s="67"/>
      <c r="AD2305" s="68"/>
      <c r="AE2305" s="68"/>
      <c r="AF2305" s="68"/>
      <c r="AH2305" s="67"/>
      <c r="AI2305" s="67"/>
      <c r="AJ2305" s="67"/>
      <c r="AK2305" s="67"/>
      <c r="AL2305" s="67"/>
      <c r="AM2305" s="67"/>
      <c r="AN2305" s="67"/>
      <c r="AO2305" s="67"/>
      <c r="AP2305" s="67"/>
      <c r="AQ2305" s="67"/>
      <c r="AR2305" s="68"/>
      <c r="AS2305" s="68"/>
      <c r="AT2305" s="68"/>
    </row>
    <row r="2306" spans="20:46" ht="18.75" customHeight="1">
      <c r="T2306" s="67"/>
      <c r="U2306" s="67"/>
      <c r="V2306" s="67"/>
      <c r="W2306" s="67"/>
      <c r="X2306" s="67"/>
      <c r="Y2306" s="67"/>
      <c r="Z2306" s="67"/>
      <c r="AA2306" s="67"/>
      <c r="AB2306" s="67"/>
      <c r="AC2306" s="67"/>
      <c r="AD2306" s="68"/>
      <c r="AE2306" s="68"/>
      <c r="AF2306" s="68"/>
      <c r="AH2306" s="67"/>
      <c r="AI2306" s="67"/>
      <c r="AJ2306" s="67"/>
      <c r="AK2306" s="67"/>
      <c r="AL2306" s="67"/>
      <c r="AM2306" s="67"/>
      <c r="AN2306" s="67"/>
      <c r="AO2306" s="67"/>
      <c r="AP2306" s="67"/>
      <c r="AQ2306" s="67"/>
      <c r="AR2306" s="68"/>
      <c r="AS2306" s="68"/>
      <c r="AT2306" s="68"/>
    </row>
    <row r="2307" spans="20:46" ht="18.75" customHeight="1">
      <c r="T2307" s="67"/>
      <c r="U2307" s="67"/>
      <c r="V2307" s="67"/>
      <c r="W2307" s="67"/>
      <c r="X2307" s="67"/>
      <c r="Y2307" s="67"/>
      <c r="Z2307" s="67"/>
      <c r="AA2307" s="67"/>
      <c r="AB2307" s="67"/>
      <c r="AC2307" s="67"/>
      <c r="AD2307" s="68"/>
      <c r="AE2307" s="68"/>
      <c r="AF2307" s="68"/>
      <c r="AH2307" s="67"/>
      <c r="AI2307" s="67"/>
      <c r="AJ2307" s="67"/>
      <c r="AK2307" s="67"/>
      <c r="AL2307" s="67"/>
      <c r="AM2307" s="67"/>
      <c r="AN2307" s="67"/>
      <c r="AO2307" s="67"/>
      <c r="AP2307" s="67"/>
      <c r="AQ2307" s="67"/>
      <c r="AR2307" s="68"/>
      <c r="AS2307" s="68"/>
      <c r="AT2307" s="68"/>
    </row>
    <row r="2308" spans="20:46" ht="18.75" customHeight="1">
      <c r="T2308" s="67"/>
      <c r="U2308" s="67"/>
      <c r="V2308" s="67"/>
      <c r="W2308" s="67"/>
      <c r="X2308" s="67"/>
      <c r="Y2308" s="67"/>
      <c r="Z2308" s="67"/>
      <c r="AA2308" s="67"/>
      <c r="AB2308" s="67"/>
      <c r="AC2308" s="67"/>
      <c r="AD2308" s="68"/>
      <c r="AE2308" s="68"/>
      <c r="AF2308" s="68"/>
      <c r="AH2308" s="67"/>
      <c r="AI2308" s="67"/>
      <c r="AJ2308" s="67"/>
      <c r="AK2308" s="67"/>
      <c r="AL2308" s="67"/>
      <c r="AM2308" s="67"/>
      <c r="AN2308" s="67"/>
      <c r="AO2308" s="67"/>
      <c r="AP2308" s="67"/>
      <c r="AQ2308" s="67"/>
      <c r="AR2308" s="68"/>
      <c r="AS2308" s="68"/>
      <c r="AT2308" s="68"/>
    </row>
    <row r="2309" spans="20:46" ht="18.75" customHeight="1">
      <c r="T2309" s="67"/>
      <c r="U2309" s="67"/>
      <c r="V2309" s="67"/>
      <c r="W2309" s="67"/>
      <c r="X2309" s="67"/>
      <c r="Y2309" s="67"/>
      <c r="Z2309" s="67"/>
      <c r="AA2309" s="67"/>
      <c r="AB2309" s="67"/>
      <c r="AC2309" s="67"/>
      <c r="AD2309" s="68"/>
      <c r="AE2309" s="68"/>
      <c r="AF2309" s="68"/>
      <c r="AH2309" s="67"/>
      <c r="AI2309" s="67"/>
      <c r="AJ2309" s="67"/>
      <c r="AK2309" s="67"/>
      <c r="AL2309" s="67"/>
      <c r="AM2309" s="67"/>
      <c r="AN2309" s="67"/>
      <c r="AO2309" s="67"/>
      <c r="AP2309" s="67"/>
      <c r="AQ2309" s="67"/>
      <c r="AR2309" s="68"/>
      <c r="AS2309" s="68"/>
      <c r="AT2309" s="68"/>
    </row>
    <row r="2310" spans="20:46" ht="18.75" customHeight="1">
      <c r="T2310" s="67"/>
      <c r="U2310" s="67"/>
      <c r="V2310" s="67"/>
      <c r="W2310" s="67"/>
      <c r="X2310" s="67"/>
      <c r="Y2310" s="67"/>
      <c r="Z2310" s="67"/>
      <c r="AA2310" s="67"/>
      <c r="AB2310" s="67"/>
      <c r="AC2310" s="67"/>
      <c r="AD2310" s="68"/>
      <c r="AE2310" s="68"/>
      <c r="AF2310" s="68"/>
      <c r="AH2310" s="67"/>
      <c r="AI2310" s="67"/>
      <c r="AJ2310" s="67"/>
      <c r="AK2310" s="67"/>
      <c r="AL2310" s="67"/>
      <c r="AM2310" s="67"/>
      <c r="AN2310" s="67"/>
      <c r="AO2310" s="67"/>
      <c r="AP2310" s="67"/>
      <c r="AQ2310" s="67"/>
      <c r="AR2310" s="68"/>
      <c r="AS2310" s="68"/>
      <c r="AT2310" s="68"/>
    </row>
    <row r="2311" spans="20:46" ht="18.75" customHeight="1">
      <c r="T2311" s="67"/>
      <c r="U2311" s="67"/>
      <c r="V2311" s="67"/>
      <c r="W2311" s="67"/>
      <c r="X2311" s="67"/>
      <c r="Y2311" s="67"/>
      <c r="Z2311" s="67"/>
      <c r="AA2311" s="67"/>
      <c r="AB2311" s="67"/>
      <c r="AC2311" s="67"/>
      <c r="AD2311" s="68"/>
      <c r="AE2311" s="68"/>
      <c r="AF2311" s="68"/>
      <c r="AH2311" s="67"/>
      <c r="AI2311" s="67"/>
      <c r="AJ2311" s="67"/>
      <c r="AK2311" s="67"/>
      <c r="AL2311" s="67"/>
      <c r="AM2311" s="67"/>
      <c r="AN2311" s="67"/>
      <c r="AO2311" s="67"/>
      <c r="AP2311" s="67"/>
      <c r="AQ2311" s="67"/>
      <c r="AR2311" s="68"/>
      <c r="AS2311" s="68"/>
      <c r="AT2311" s="68"/>
    </row>
    <row r="2312" spans="20:46" ht="18.75" customHeight="1">
      <c r="T2312" s="67"/>
      <c r="U2312" s="67"/>
      <c r="V2312" s="67"/>
      <c r="W2312" s="67"/>
      <c r="X2312" s="67"/>
      <c r="Y2312" s="67"/>
      <c r="Z2312" s="67"/>
      <c r="AA2312" s="67"/>
      <c r="AB2312" s="67"/>
      <c r="AC2312" s="67"/>
      <c r="AD2312" s="68"/>
      <c r="AE2312" s="68"/>
      <c r="AF2312" s="68"/>
      <c r="AH2312" s="67"/>
      <c r="AI2312" s="67"/>
      <c r="AJ2312" s="67"/>
      <c r="AK2312" s="67"/>
      <c r="AL2312" s="67"/>
      <c r="AM2312" s="67"/>
      <c r="AN2312" s="67"/>
      <c r="AO2312" s="67"/>
      <c r="AP2312" s="67"/>
      <c r="AQ2312" s="67"/>
      <c r="AR2312" s="68"/>
      <c r="AS2312" s="68"/>
      <c r="AT2312" s="68"/>
    </row>
    <row r="2313" spans="20:46" ht="18.75" customHeight="1">
      <c r="T2313" s="67"/>
      <c r="U2313" s="67"/>
      <c r="V2313" s="67"/>
      <c r="W2313" s="67"/>
      <c r="X2313" s="67"/>
      <c r="Y2313" s="67"/>
      <c r="Z2313" s="67"/>
      <c r="AA2313" s="67"/>
      <c r="AB2313" s="67"/>
      <c r="AC2313" s="67"/>
      <c r="AD2313" s="68"/>
      <c r="AE2313" s="68"/>
      <c r="AF2313" s="68"/>
      <c r="AH2313" s="67"/>
      <c r="AI2313" s="67"/>
      <c r="AJ2313" s="67"/>
      <c r="AK2313" s="67"/>
      <c r="AL2313" s="67"/>
      <c r="AM2313" s="67"/>
      <c r="AN2313" s="67"/>
      <c r="AO2313" s="67"/>
      <c r="AP2313" s="67"/>
      <c r="AQ2313" s="67"/>
      <c r="AR2313" s="68"/>
      <c r="AS2313" s="68"/>
      <c r="AT2313" s="68"/>
    </row>
    <row r="2314" spans="20:46" ht="18.75" customHeight="1">
      <c r="T2314" s="67"/>
      <c r="U2314" s="67"/>
      <c r="V2314" s="67"/>
      <c r="W2314" s="67"/>
      <c r="X2314" s="67"/>
      <c r="Y2314" s="67"/>
      <c r="Z2314" s="67"/>
      <c r="AA2314" s="67"/>
      <c r="AB2314" s="67"/>
      <c r="AC2314" s="67"/>
      <c r="AD2314" s="68"/>
      <c r="AE2314" s="68"/>
      <c r="AF2314" s="68"/>
      <c r="AH2314" s="67"/>
      <c r="AI2314" s="67"/>
      <c r="AJ2314" s="67"/>
      <c r="AK2314" s="67"/>
      <c r="AL2314" s="67"/>
      <c r="AM2314" s="67"/>
      <c r="AN2314" s="67"/>
      <c r="AO2314" s="67"/>
      <c r="AP2314" s="67"/>
      <c r="AQ2314" s="67"/>
      <c r="AR2314" s="68"/>
      <c r="AS2314" s="68"/>
      <c r="AT2314" s="68"/>
    </row>
    <row r="2315" spans="20:46" ht="18.75" customHeight="1">
      <c r="T2315" s="67"/>
      <c r="U2315" s="67"/>
      <c r="V2315" s="67"/>
      <c r="W2315" s="67"/>
      <c r="X2315" s="67"/>
      <c r="Y2315" s="67"/>
      <c r="Z2315" s="67"/>
      <c r="AA2315" s="67"/>
      <c r="AB2315" s="67"/>
      <c r="AC2315" s="67"/>
      <c r="AD2315" s="68"/>
      <c r="AE2315" s="68"/>
      <c r="AF2315" s="68"/>
      <c r="AH2315" s="67"/>
      <c r="AI2315" s="67"/>
      <c r="AJ2315" s="67"/>
      <c r="AK2315" s="67"/>
      <c r="AL2315" s="67"/>
      <c r="AM2315" s="67"/>
      <c r="AN2315" s="67"/>
      <c r="AO2315" s="67"/>
      <c r="AP2315" s="67"/>
      <c r="AQ2315" s="67"/>
      <c r="AR2315" s="68"/>
      <c r="AS2315" s="68"/>
      <c r="AT2315" s="68"/>
    </row>
    <row r="2316" spans="20:46" ht="18.75" customHeight="1">
      <c r="T2316" s="67"/>
      <c r="U2316" s="67"/>
      <c r="V2316" s="67"/>
      <c r="W2316" s="67"/>
      <c r="X2316" s="67"/>
      <c r="Y2316" s="67"/>
      <c r="Z2316" s="67"/>
      <c r="AA2316" s="67"/>
      <c r="AB2316" s="67"/>
      <c r="AC2316" s="67"/>
      <c r="AD2316" s="68"/>
      <c r="AE2316" s="68"/>
      <c r="AF2316" s="68"/>
      <c r="AH2316" s="67"/>
      <c r="AI2316" s="67"/>
      <c r="AJ2316" s="67"/>
      <c r="AK2316" s="67"/>
      <c r="AL2316" s="67"/>
      <c r="AM2316" s="67"/>
      <c r="AN2316" s="67"/>
      <c r="AO2316" s="67"/>
      <c r="AP2316" s="67"/>
      <c r="AQ2316" s="67"/>
      <c r="AR2316" s="68"/>
      <c r="AS2316" s="68"/>
      <c r="AT2316" s="68"/>
    </row>
    <row r="2317" spans="20:46" ht="18.75" customHeight="1">
      <c r="T2317" s="67"/>
      <c r="U2317" s="67"/>
      <c r="V2317" s="67"/>
      <c r="W2317" s="67"/>
      <c r="X2317" s="67"/>
      <c r="Y2317" s="67"/>
      <c r="Z2317" s="67"/>
      <c r="AA2317" s="67"/>
      <c r="AB2317" s="67"/>
      <c r="AC2317" s="67"/>
      <c r="AD2317" s="68"/>
      <c r="AE2317" s="68"/>
      <c r="AF2317" s="68"/>
      <c r="AH2317" s="67"/>
      <c r="AI2317" s="67"/>
      <c r="AJ2317" s="67"/>
      <c r="AK2317" s="67"/>
      <c r="AL2317" s="67"/>
      <c r="AM2317" s="67"/>
      <c r="AN2317" s="67"/>
      <c r="AO2317" s="67"/>
      <c r="AP2317" s="67"/>
      <c r="AQ2317" s="67"/>
      <c r="AR2317" s="68"/>
      <c r="AS2317" s="68"/>
      <c r="AT2317" s="68"/>
    </row>
    <row r="2318" spans="20:46" ht="18.75" customHeight="1">
      <c r="T2318" s="67"/>
      <c r="U2318" s="67"/>
      <c r="V2318" s="67"/>
      <c r="W2318" s="67"/>
      <c r="X2318" s="67"/>
      <c r="Y2318" s="67"/>
      <c r="Z2318" s="67"/>
      <c r="AA2318" s="67"/>
      <c r="AB2318" s="67"/>
      <c r="AC2318" s="67"/>
      <c r="AD2318" s="68"/>
      <c r="AE2318" s="68"/>
      <c r="AF2318" s="68"/>
      <c r="AH2318" s="67"/>
      <c r="AI2318" s="67"/>
      <c r="AJ2318" s="67"/>
      <c r="AK2318" s="67"/>
      <c r="AL2318" s="67"/>
      <c r="AM2318" s="67"/>
      <c r="AN2318" s="67"/>
      <c r="AO2318" s="67"/>
      <c r="AP2318" s="67"/>
      <c r="AQ2318" s="67"/>
      <c r="AR2318" s="68"/>
      <c r="AS2318" s="68"/>
      <c r="AT2318" s="68"/>
    </row>
    <row r="2319" spans="20:46" ht="18.75" customHeight="1">
      <c r="T2319" s="67"/>
      <c r="U2319" s="67"/>
      <c r="V2319" s="67"/>
      <c r="W2319" s="67"/>
      <c r="X2319" s="67"/>
      <c r="Y2319" s="67"/>
      <c r="Z2319" s="67"/>
      <c r="AA2319" s="67"/>
      <c r="AB2319" s="67"/>
      <c r="AC2319" s="67"/>
      <c r="AD2319" s="68"/>
      <c r="AE2319" s="68"/>
      <c r="AF2319" s="68"/>
      <c r="AH2319" s="67"/>
      <c r="AI2319" s="67"/>
      <c r="AJ2319" s="67"/>
      <c r="AK2319" s="67"/>
      <c r="AL2319" s="67"/>
      <c r="AM2319" s="67"/>
      <c r="AN2319" s="67"/>
      <c r="AO2319" s="67"/>
      <c r="AP2319" s="67"/>
      <c r="AQ2319" s="67"/>
      <c r="AR2319" s="68"/>
      <c r="AS2319" s="68"/>
      <c r="AT2319" s="68"/>
    </row>
    <row r="2320" spans="20:46" ht="18.75" customHeight="1">
      <c r="T2320" s="67"/>
      <c r="U2320" s="67"/>
      <c r="V2320" s="67"/>
      <c r="W2320" s="67"/>
      <c r="X2320" s="67"/>
      <c r="Y2320" s="67"/>
      <c r="Z2320" s="67"/>
      <c r="AA2320" s="67"/>
      <c r="AB2320" s="67"/>
      <c r="AC2320" s="67"/>
      <c r="AD2320" s="68"/>
      <c r="AE2320" s="68"/>
      <c r="AF2320" s="68"/>
      <c r="AH2320" s="67"/>
      <c r="AI2320" s="67"/>
      <c r="AJ2320" s="67"/>
      <c r="AK2320" s="67"/>
      <c r="AL2320" s="67"/>
      <c r="AM2320" s="67"/>
      <c r="AN2320" s="67"/>
      <c r="AO2320" s="67"/>
      <c r="AP2320" s="67"/>
      <c r="AQ2320" s="67"/>
      <c r="AR2320" s="68"/>
      <c r="AS2320" s="68"/>
      <c r="AT2320" s="68"/>
    </row>
    <row r="2321" spans="20:46" ht="18.75" customHeight="1">
      <c r="T2321" s="67"/>
      <c r="U2321" s="67"/>
      <c r="V2321" s="67"/>
      <c r="W2321" s="67"/>
      <c r="X2321" s="67"/>
      <c r="Y2321" s="67"/>
      <c r="Z2321" s="67"/>
      <c r="AA2321" s="67"/>
      <c r="AB2321" s="67"/>
      <c r="AC2321" s="67"/>
      <c r="AD2321" s="68"/>
      <c r="AE2321" s="68"/>
      <c r="AF2321" s="68"/>
      <c r="AH2321" s="67"/>
      <c r="AI2321" s="67"/>
      <c r="AJ2321" s="67"/>
      <c r="AK2321" s="67"/>
      <c r="AL2321" s="67"/>
      <c r="AM2321" s="67"/>
      <c r="AN2321" s="67"/>
      <c r="AO2321" s="67"/>
      <c r="AP2321" s="67"/>
      <c r="AQ2321" s="67"/>
      <c r="AR2321" s="68"/>
      <c r="AS2321" s="68"/>
      <c r="AT2321" s="68"/>
    </row>
    <row r="2322" spans="20:46" ht="18.75" customHeight="1">
      <c r="T2322" s="67"/>
      <c r="U2322" s="67"/>
      <c r="V2322" s="67"/>
      <c r="W2322" s="67"/>
      <c r="X2322" s="67"/>
      <c r="Y2322" s="67"/>
      <c r="Z2322" s="67"/>
      <c r="AA2322" s="67"/>
      <c r="AB2322" s="67"/>
      <c r="AC2322" s="67"/>
      <c r="AD2322" s="68"/>
      <c r="AE2322" s="68"/>
      <c r="AF2322" s="68"/>
      <c r="AH2322" s="67"/>
      <c r="AI2322" s="67"/>
      <c r="AJ2322" s="67"/>
      <c r="AK2322" s="67"/>
      <c r="AL2322" s="67"/>
      <c r="AM2322" s="67"/>
      <c r="AN2322" s="67"/>
      <c r="AO2322" s="67"/>
      <c r="AP2322" s="67"/>
      <c r="AQ2322" s="67"/>
      <c r="AR2322" s="68"/>
      <c r="AS2322" s="68"/>
      <c r="AT2322" s="68"/>
    </row>
    <row r="2323" spans="20:46" ht="18.75" customHeight="1">
      <c r="T2323" s="67"/>
      <c r="U2323" s="67"/>
      <c r="V2323" s="67"/>
      <c r="W2323" s="67"/>
      <c r="X2323" s="67"/>
      <c r="Y2323" s="67"/>
      <c r="Z2323" s="67"/>
      <c r="AA2323" s="67"/>
      <c r="AB2323" s="67"/>
      <c r="AC2323" s="67"/>
      <c r="AD2323" s="68"/>
      <c r="AE2323" s="68"/>
      <c r="AF2323" s="68"/>
      <c r="AH2323" s="67"/>
      <c r="AI2323" s="67"/>
      <c r="AJ2323" s="67"/>
      <c r="AK2323" s="67"/>
      <c r="AL2323" s="67"/>
      <c r="AM2323" s="67"/>
      <c r="AN2323" s="67"/>
      <c r="AO2323" s="67"/>
      <c r="AP2323" s="67"/>
      <c r="AQ2323" s="67"/>
      <c r="AR2323" s="68"/>
      <c r="AS2323" s="68"/>
      <c r="AT2323" s="68"/>
    </row>
    <row r="2324" spans="20:46" ht="18.75" customHeight="1">
      <c r="T2324" s="67"/>
      <c r="U2324" s="67"/>
      <c r="V2324" s="67"/>
      <c r="W2324" s="67"/>
      <c r="X2324" s="67"/>
      <c r="Y2324" s="67"/>
      <c r="Z2324" s="67"/>
      <c r="AA2324" s="67"/>
      <c r="AB2324" s="67"/>
      <c r="AC2324" s="67"/>
      <c r="AD2324" s="68"/>
      <c r="AE2324" s="68"/>
      <c r="AF2324" s="68"/>
      <c r="AH2324" s="67"/>
      <c r="AI2324" s="67"/>
      <c r="AJ2324" s="67"/>
      <c r="AK2324" s="67"/>
      <c r="AL2324" s="67"/>
      <c r="AM2324" s="67"/>
      <c r="AN2324" s="67"/>
      <c r="AO2324" s="67"/>
      <c r="AP2324" s="67"/>
      <c r="AQ2324" s="67"/>
      <c r="AR2324" s="68"/>
      <c r="AS2324" s="68"/>
      <c r="AT2324" s="68"/>
    </row>
    <row r="2325" spans="20:46" ht="18.75" customHeight="1">
      <c r="T2325" s="67"/>
      <c r="U2325" s="67"/>
      <c r="V2325" s="67"/>
      <c r="W2325" s="67"/>
      <c r="X2325" s="67"/>
      <c r="Y2325" s="67"/>
      <c r="Z2325" s="67"/>
      <c r="AA2325" s="67"/>
      <c r="AB2325" s="67"/>
      <c r="AC2325" s="67"/>
      <c r="AD2325" s="68"/>
      <c r="AE2325" s="68"/>
      <c r="AF2325" s="68"/>
      <c r="AH2325" s="67"/>
      <c r="AI2325" s="67"/>
      <c r="AJ2325" s="67"/>
      <c r="AK2325" s="67"/>
      <c r="AL2325" s="67"/>
      <c r="AM2325" s="67"/>
      <c r="AN2325" s="67"/>
      <c r="AO2325" s="67"/>
      <c r="AP2325" s="67"/>
      <c r="AQ2325" s="67"/>
      <c r="AR2325" s="68"/>
      <c r="AS2325" s="68"/>
      <c r="AT2325" s="68"/>
    </row>
    <row r="2326" spans="20:46" ht="18.75" customHeight="1">
      <c r="T2326" s="67"/>
      <c r="U2326" s="67"/>
      <c r="V2326" s="67"/>
      <c r="W2326" s="67"/>
      <c r="X2326" s="67"/>
      <c r="Y2326" s="67"/>
      <c r="Z2326" s="67"/>
      <c r="AA2326" s="67"/>
      <c r="AB2326" s="67"/>
      <c r="AC2326" s="67"/>
      <c r="AD2326" s="68"/>
      <c r="AE2326" s="68"/>
      <c r="AF2326" s="68"/>
      <c r="AH2326" s="67"/>
      <c r="AI2326" s="67"/>
      <c r="AJ2326" s="67"/>
      <c r="AK2326" s="67"/>
      <c r="AL2326" s="67"/>
      <c r="AM2326" s="67"/>
      <c r="AN2326" s="67"/>
      <c r="AO2326" s="67"/>
      <c r="AP2326" s="67"/>
      <c r="AQ2326" s="67"/>
      <c r="AR2326" s="68"/>
      <c r="AS2326" s="68"/>
      <c r="AT2326" s="68"/>
    </row>
    <row r="2327" spans="20:46" ht="18.75" customHeight="1">
      <c r="T2327" s="67"/>
      <c r="U2327" s="67"/>
      <c r="V2327" s="67"/>
      <c r="W2327" s="67"/>
      <c r="X2327" s="67"/>
      <c r="Y2327" s="67"/>
      <c r="Z2327" s="67"/>
      <c r="AA2327" s="67"/>
      <c r="AB2327" s="67"/>
      <c r="AC2327" s="67"/>
      <c r="AD2327" s="68"/>
      <c r="AE2327" s="68"/>
      <c r="AF2327" s="68"/>
      <c r="AH2327" s="67"/>
      <c r="AI2327" s="67"/>
      <c r="AJ2327" s="67"/>
      <c r="AK2327" s="67"/>
      <c r="AL2327" s="67"/>
      <c r="AM2327" s="67"/>
      <c r="AN2327" s="67"/>
      <c r="AO2327" s="67"/>
      <c r="AP2327" s="67"/>
      <c r="AQ2327" s="67"/>
      <c r="AR2327" s="68"/>
      <c r="AS2327" s="68"/>
      <c r="AT2327" s="68"/>
    </row>
    <row r="2328" spans="20:46" ht="18.75" customHeight="1">
      <c r="T2328" s="67"/>
      <c r="U2328" s="67"/>
      <c r="V2328" s="67"/>
      <c r="W2328" s="67"/>
      <c r="X2328" s="67"/>
      <c r="Y2328" s="67"/>
      <c r="Z2328" s="67"/>
      <c r="AA2328" s="67"/>
      <c r="AB2328" s="67"/>
      <c r="AC2328" s="67"/>
      <c r="AD2328" s="68"/>
      <c r="AE2328" s="68"/>
      <c r="AF2328" s="68"/>
      <c r="AH2328" s="67"/>
      <c r="AI2328" s="67"/>
      <c r="AJ2328" s="67"/>
      <c r="AK2328" s="67"/>
      <c r="AL2328" s="67"/>
      <c r="AM2328" s="67"/>
      <c r="AN2328" s="67"/>
      <c r="AO2328" s="67"/>
      <c r="AP2328" s="67"/>
      <c r="AQ2328" s="67"/>
      <c r="AR2328" s="68"/>
      <c r="AS2328" s="68"/>
      <c r="AT2328" s="68"/>
    </row>
    <row r="2329" spans="20:46" ht="18.75" customHeight="1">
      <c r="T2329" s="67"/>
      <c r="U2329" s="67"/>
      <c r="V2329" s="67"/>
      <c r="W2329" s="67"/>
      <c r="X2329" s="67"/>
      <c r="Y2329" s="67"/>
      <c r="Z2329" s="67"/>
      <c r="AA2329" s="67"/>
      <c r="AB2329" s="67"/>
      <c r="AC2329" s="67"/>
      <c r="AD2329" s="68"/>
      <c r="AE2329" s="68"/>
      <c r="AF2329" s="68"/>
      <c r="AH2329" s="67"/>
      <c r="AI2329" s="67"/>
      <c r="AJ2329" s="67"/>
      <c r="AK2329" s="67"/>
      <c r="AL2329" s="67"/>
      <c r="AM2329" s="67"/>
      <c r="AN2329" s="67"/>
      <c r="AO2329" s="67"/>
      <c r="AP2329" s="67"/>
      <c r="AQ2329" s="67"/>
      <c r="AR2329" s="68"/>
      <c r="AS2329" s="68"/>
      <c r="AT2329" s="68"/>
    </row>
    <row r="2330" spans="20:46" ht="18.75" customHeight="1">
      <c r="T2330" s="67"/>
      <c r="U2330" s="67"/>
      <c r="V2330" s="67"/>
      <c r="W2330" s="67"/>
      <c r="X2330" s="67"/>
      <c r="Y2330" s="67"/>
      <c r="Z2330" s="67"/>
      <c r="AA2330" s="67"/>
      <c r="AB2330" s="67"/>
      <c r="AC2330" s="67"/>
      <c r="AD2330" s="68"/>
      <c r="AE2330" s="68"/>
      <c r="AF2330" s="68"/>
      <c r="AH2330" s="67"/>
      <c r="AI2330" s="67"/>
      <c r="AJ2330" s="67"/>
      <c r="AK2330" s="67"/>
      <c r="AL2330" s="67"/>
      <c r="AM2330" s="67"/>
      <c r="AN2330" s="67"/>
      <c r="AO2330" s="67"/>
      <c r="AP2330" s="67"/>
      <c r="AQ2330" s="67"/>
      <c r="AR2330" s="68"/>
      <c r="AS2330" s="68"/>
      <c r="AT2330" s="68"/>
    </row>
    <row r="2331" spans="20:46" ht="18.75" customHeight="1">
      <c r="T2331" s="67"/>
      <c r="U2331" s="67"/>
      <c r="V2331" s="67"/>
      <c r="W2331" s="67"/>
      <c r="X2331" s="67"/>
      <c r="Y2331" s="67"/>
      <c r="Z2331" s="67"/>
      <c r="AA2331" s="67"/>
      <c r="AB2331" s="67"/>
      <c r="AC2331" s="67"/>
      <c r="AD2331" s="68"/>
      <c r="AE2331" s="68"/>
      <c r="AF2331" s="68"/>
      <c r="AH2331" s="67"/>
      <c r="AI2331" s="67"/>
      <c r="AJ2331" s="67"/>
      <c r="AK2331" s="67"/>
      <c r="AL2331" s="67"/>
      <c r="AM2331" s="67"/>
      <c r="AN2331" s="67"/>
      <c r="AO2331" s="67"/>
      <c r="AP2331" s="67"/>
      <c r="AQ2331" s="67"/>
      <c r="AR2331" s="68"/>
      <c r="AS2331" s="68"/>
      <c r="AT2331" s="68"/>
    </row>
    <row r="2332" spans="20:46" ht="18.75" customHeight="1">
      <c r="T2332" s="67"/>
      <c r="U2332" s="67"/>
      <c r="V2332" s="67"/>
      <c r="W2332" s="67"/>
      <c r="X2332" s="67"/>
      <c r="Y2332" s="67"/>
      <c r="Z2332" s="67"/>
      <c r="AA2332" s="67"/>
      <c r="AB2332" s="67"/>
      <c r="AC2332" s="67"/>
      <c r="AD2332" s="68"/>
      <c r="AE2332" s="68"/>
      <c r="AF2332" s="68"/>
      <c r="AH2332" s="67"/>
      <c r="AI2332" s="67"/>
      <c r="AJ2332" s="67"/>
      <c r="AK2332" s="67"/>
      <c r="AL2332" s="67"/>
      <c r="AM2332" s="67"/>
      <c r="AN2332" s="67"/>
      <c r="AO2332" s="67"/>
      <c r="AP2332" s="67"/>
      <c r="AQ2332" s="67"/>
      <c r="AR2332" s="68"/>
      <c r="AS2332" s="68"/>
      <c r="AT2332" s="68"/>
    </row>
    <row r="2333" spans="20:46" ht="18.75" customHeight="1">
      <c r="T2333" s="67"/>
      <c r="U2333" s="67"/>
      <c r="V2333" s="67"/>
      <c r="W2333" s="67"/>
      <c r="X2333" s="67"/>
      <c r="Y2333" s="67"/>
      <c r="Z2333" s="67"/>
      <c r="AA2333" s="67"/>
      <c r="AB2333" s="67"/>
      <c r="AC2333" s="67"/>
      <c r="AD2333" s="68"/>
      <c r="AE2333" s="68"/>
      <c r="AF2333" s="68"/>
      <c r="AH2333" s="67"/>
      <c r="AI2333" s="67"/>
      <c r="AJ2333" s="67"/>
      <c r="AK2333" s="67"/>
      <c r="AL2333" s="67"/>
      <c r="AM2333" s="67"/>
      <c r="AN2333" s="67"/>
      <c r="AO2333" s="67"/>
      <c r="AP2333" s="67"/>
      <c r="AQ2333" s="67"/>
      <c r="AR2333" s="68"/>
      <c r="AS2333" s="68"/>
      <c r="AT2333" s="68"/>
    </row>
    <row r="2334" spans="20:46" ht="18.75" customHeight="1">
      <c r="T2334" s="67"/>
      <c r="U2334" s="67"/>
      <c r="V2334" s="67"/>
      <c r="W2334" s="67"/>
      <c r="X2334" s="67"/>
      <c r="Y2334" s="67"/>
      <c r="Z2334" s="67"/>
      <c r="AA2334" s="67"/>
      <c r="AB2334" s="67"/>
      <c r="AC2334" s="67"/>
      <c r="AD2334" s="68"/>
      <c r="AE2334" s="68"/>
      <c r="AF2334" s="68"/>
      <c r="AH2334" s="67"/>
      <c r="AI2334" s="67"/>
      <c r="AJ2334" s="67"/>
      <c r="AK2334" s="67"/>
      <c r="AL2334" s="67"/>
      <c r="AM2334" s="67"/>
      <c r="AN2334" s="67"/>
      <c r="AO2334" s="67"/>
      <c r="AP2334" s="67"/>
      <c r="AQ2334" s="67"/>
      <c r="AR2334" s="68"/>
      <c r="AS2334" s="68"/>
      <c r="AT2334" s="68"/>
    </row>
    <row r="2335" spans="20:46" ht="18.75" customHeight="1">
      <c r="T2335" s="67"/>
      <c r="U2335" s="67"/>
      <c r="V2335" s="67"/>
      <c r="W2335" s="67"/>
      <c r="X2335" s="67"/>
      <c r="Y2335" s="67"/>
      <c r="Z2335" s="67"/>
      <c r="AA2335" s="67"/>
      <c r="AB2335" s="67"/>
      <c r="AC2335" s="67"/>
      <c r="AD2335" s="68"/>
      <c r="AE2335" s="68"/>
      <c r="AF2335" s="68"/>
      <c r="AH2335" s="67"/>
      <c r="AI2335" s="67"/>
      <c r="AJ2335" s="67"/>
      <c r="AK2335" s="67"/>
      <c r="AL2335" s="67"/>
      <c r="AM2335" s="67"/>
      <c r="AN2335" s="67"/>
      <c r="AO2335" s="67"/>
      <c r="AP2335" s="67"/>
      <c r="AQ2335" s="67"/>
      <c r="AR2335" s="68"/>
      <c r="AS2335" s="68"/>
      <c r="AT2335" s="68"/>
    </row>
    <row r="2336" spans="20:46" ht="18.75" customHeight="1">
      <c r="T2336" s="67"/>
      <c r="U2336" s="67"/>
      <c r="V2336" s="67"/>
      <c r="W2336" s="67"/>
      <c r="X2336" s="67"/>
      <c r="Y2336" s="67"/>
      <c r="Z2336" s="67"/>
      <c r="AA2336" s="67"/>
      <c r="AB2336" s="67"/>
      <c r="AC2336" s="67"/>
      <c r="AD2336" s="68"/>
      <c r="AE2336" s="68"/>
      <c r="AF2336" s="68"/>
      <c r="AH2336" s="67"/>
      <c r="AI2336" s="67"/>
      <c r="AJ2336" s="67"/>
      <c r="AK2336" s="67"/>
      <c r="AL2336" s="67"/>
      <c r="AM2336" s="67"/>
      <c r="AN2336" s="67"/>
      <c r="AO2336" s="67"/>
      <c r="AP2336" s="67"/>
      <c r="AQ2336" s="67"/>
      <c r="AR2336" s="68"/>
      <c r="AS2336" s="68"/>
      <c r="AT2336" s="68"/>
    </row>
    <row r="2337" spans="20:46" ht="18.75" customHeight="1">
      <c r="T2337" s="67"/>
      <c r="U2337" s="67"/>
      <c r="V2337" s="67"/>
      <c r="W2337" s="67"/>
      <c r="X2337" s="67"/>
      <c r="Y2337" s="67"/>
      <c r="Z2337" s="67"/>
      <c r="AA2337" s="67"/>
      <c r="AB2337" s="67"/>
      <c r="AC2337" s="67"/>
      <c r="AD2337" s="68"/>
      <c r="AE2337" s="68"/>
      <c r="AF2337" s="68"/>
      <c r="AH2337" s="67"/>
      <c r="AI2337" s="67"/>
      <c r="AJ2337" s="67"/>
      <c r="AK2337" s="67"/>
      <c r="AL2337" s="67"/>
      <c r="AM2337" s="67"/>
      <c r="AN2337" s="67"/>
      <c r="AO2337" s="67"/>
      <c r="AP2337" s="67"/>
      <c r="AQ2337" s="67"/>
      <c r="AR2337" s="68"/>
      <c r="AS2337" s="68"/>
      <c r="AT2337" s="68"/>
    </row>
    <row r="2338" spans="20:46" ht="18.75" customHeight="1">
      <c r="T2338" s="67"/>
      <c r="U2338" s="67"/>
      <c r="V2338" s="67"/>
      <c r="W2338" s="67"/>
      <c r="X2338" s="67"/>
      <c r="Y2338" s="67"/>
      <c r="Z2338" s="67"/>
      <c r="AA2338" s="67"/>
      <c r="AB2338" s="67"/>
      <c r="AC2338" s="67"/>
      <c r="AD2338" s="68"/>
      <c r="AE2338" s="68"/>
      <c r="AF2338" s="68"/>
      <c r="AH2338" s="67"/>
      <c r="AI2338" s="67"/>
      <c r="AJ2338" s="67"/>
      <c r="AK2338" s="67"/>
      <c r="AL2338" s="67"/>
      <c r="AM2338" s="67"/>
      <c r="AN2338" s="67"/>
      <c r="AO2338" s="67"/>
      <c r="AP2338" s="67"/>
      <c r="AQ2338" s="67"/>
      <c r="AR2338" s="68"/>
      <c r="AS2338" s="68"/>
      <c r="AT2338" s="68"/>
    </row>
    <row r="2339" spans="20:46" ht="18.75" customHeight="1">
      <c r="T2339" s="67"/>
      <c r="U2339" s="67"/>
      <c r="V2339" s="67"/>
      <c r="W2339" s="67"/>
      <c r="X2339" s="67"/>
      <c r="Y2339" s="67"/>
      <c r="Z2339" s="67"/>
      <c r="AA2339" s="67"/>
      <c r="AB2339" s="67"/>
      <c r="AC2339" s="67"/>
      <c r="AD2339" s="68"/>
      <c r="AE2339" s="68"/>
      <c r="AF2339" s="68"/>
      <c r="AH2339" s="67"/>
      <c r="AI2339" s="67"/>
      <c r="AJ2339" s="67"/>
      <c r="AK2339" s="67"/>
      <c r="AL2339" s="67"/>
      <c r="AM2339" s="67"/>
      <c r="AN2339" s="67"/>
      <c r="AO2339" s="67"/>
      <c r="AP2339" s="67"/>
      <c r="AQ2339" s="67"/>
      <c r="AR2339" s="68"/>
      <c r="AS2339" s="68"/>
      <c r="AT2339" s="68"/>
    </row>
    <row r="2340" spans="20:46" ht="18.75" customHeight="1">
      <c r="T2340" s="67"/>
      <c r="U2340" s="67"/>
      <c r="V2340" s="67"/>
      <c r="W2340" s="67"/>
      <c r="X2340" s="67"/>
      <c r="Y2340" s="67"/>
      <c r="Z2340" s="67"/>
      <c r="AA2340" s="67"/>
      <c r="AB2340" s="67"/>
      <c r="AC2340" s="67"/>
      <c r="AD2340" s="68"/>
      <c r="AE2340" s="68"/>
      <c r="AF2340" s="68"/>
      <c r="AH2340" s="67"/>
      <c r="AI2340" s="67"/>
      <c r="AJ2340" s="67"/>
      <c r="AK2340" s="67"/>
      <c r="AL2340" s="67"/>
      <c r="AM2340" s="67"/>
      <c r="AN2340" s="67"/>
      <c r="AO2340" s="67"/>
      <c r="AP2340" s="67"/>
      <c r="AQ2340" s="67"/>
      <c r="AR2340" s="68"/>
      <c r="AS2340" s="68"/>
      <c r="AT2340" s="68"/>
    </row>
    <row r="2341" spans="20:46" ht="18.75" customHeight="1">
      <c r="T2341" s="67"/>
      <c r="U2341" s="67"/>
      <c r="V2341" s="67"/>
      <c r="W2341" s="67"/>
      <c r="X2341" s="67"/>
      <c r="Y2341" s="67"/>
      <c r="Z2341" s="67"/>
      <c r="AA2341" s="67"/>
      <c r="AB2341" s="67"/>
      <c r="AC2341" s="67"/>
      <c r="AD2341" s="68"/>
      <c r="AE2341" s="68"/>
      <c r="AF2341" s="68"/>
      <c r="AH2341" s="67"/>
      <c r="AI2341" s="67"/>
      <c r="AJ2341" s="67"/>
      <c r="AK2341" s="67"/>
      <c r="AL2341" s="67"/>
      <c r="AM2341" s="67"/>
      <c r="AN2341" s="67"/>
      <c r="AO2341" s="67"/>
      <c r="AP2341" s="67"/>
      <c r="AQ2341" s="67"/>
      <c r="AR2341" s="68"/>
      <c r="AS2341" s="68"/>
      <c r="AT2341" s="68"/>
    </row>
    <row r="2342" spans="20:46" ht="18.75" customHeight="1">
      <c r="T2342" s="67"/>
      <c r="U2342" s="67"/>
      <c r="V2342" s="67"/>
      <c r="W2342" s="67"/>
      <c r="X2342" s="67"/>
      <c r="Y2342" s="67"/>
      <c r="Z2342" s="67"/>
      <c r="AA2342" s="67"/>
      <c r="AB2342" s="67"/>
      <c r="AC2342" s="67"/>
      <c r="AD2342" s="68"/>
      <c r="AE2342" s="68"/>
      <c r="AF2342" s="68"/>
      <c r="AH2342" s="67"/>
      <c r="AI2342" s="67"/>
      <c r="AJ2342" s="67"/>
      <c r="AK2342" s="67"/>
      <c r="AL2342" s="67"/>
      <c r="AM2342" s="67"/>
      <c r="AN2342" s="67"/>
      <c r="AO2342" s="67"/>
      <c r="AP2342" s="67"/>
      <c r="AQ2342" s="67"/>
      <c r="AR2342" s="68"/>
      <c r="AS2342" s="68"/>
      <c r="AT2342" s="68"/>
    </row>
    <row r="2343" spans="20:46" ht="18.75" customHeight="1">
      <c r="T2343" s="67"/>
      <c r="U2343" s="67"/>
      <c r="V2343" s="67"/>
      <c r="W2343" s="67"/>
      <c r="X2343" s="67"/>
      <c r="Y2343" s="67"/>
      <c r="Z2343" s="67"/>
      <c r="AA2343" s="67"/>
      <c r="AB2343" s="67"/>
      <c r="AC2343" s="67"/>
      <c r="AD2343" s="68"/>
      <c r="AE2343" s="68"/>
      <c r="AF2343" s="68"/>
      <c r="AH2343" s="67"/>
      <c r="AI2343" s="67"/>
      <c r="AJ2343" s="67"/>
      <c r="AK2343" s="67"/>
      <c r="AL2343" s="67"/>
      <c r="AM2343" s="67"/>
      <c r="AN2343" s="67"/>
      <c r="AO2343" s="67"/>
      <c r="AP2343" s="67"/>
      <c r="AQ2343" s="67"/>
      <c r="AR2343" s="68"/>
      <c r="AS2343" s="68"/>
      <c r="AT2343" s="68"/>
    </row>
    <row r="2344" spans="20:46" ht="18.75" customHeight="1">
      <c r="T2344" s="67"/>
      <c r="U2344" s="67"/>
      <c r="V2344" s="67"/>
      <c r="W2344" s="67"/>
      <c r="X2344" s="67"/>
      <c r="Y2344" s="67"/>
      <c r="Z2344" s="67"/>
      <c r="AA2344" s="67"/>
      <c r="AB2344" s="67"/>
      <c r="AC2344" s="67"/>
      <c r="AD2344" s="68"/>
      <c r="AE2344" s="68"/>
      <c r="AF2344" s="68"/>
      <c r="AH2344" s="67"/>
      <c r="AI2344" s="67"/>
      <c r="AJ2344" s="67"/>
      <c r="AK2344" s="67"/>
      <c r="AL2344" s="67"/>
      <c r="AM2344" s="67"/>
      <c r="AN2344" s="67"/>
      <c r="AO2344" s="67"/>
      <c r="AP2344" s="67"/>
      <c r="AQ2344" s="67"/>
      <c r="AR2344" s="68"/>
      <c r="AS2344" s="68"/>
      <c r="AT2344" s="68"/>
    </row>
    <row r="2345" spans="20:46" ht="18.75" customHeight="1">
      <c r="T2345" s="67"/>
      <c r="U2345" s="67"/>
      <c r="V2345" s="67"/>
      <c r="W2345" s="67"/>
      <c r="X2345" s="67"/>
      <c r="Y2345" s="67"/>
      <c r="Z2345" s="67"/>
      <c r="AA2345" s="67"/>
      <c r="AB2345" s="67"/>
      <c r="AC2345" s="67"/>
      <c r="AD2345" s="68"/>
      <c r="AE2345" s="68"/>
      <c r="AF2345" s="68"/>
      <c r="AH2345" s="67"/>
      <c r="AI2345" s="67"/>
      <c r="AJ2345" s="67"/>
      <c r="AK2345" s="67"/>
      <c r="AL2345" s="67"/>
      <c r="AM2345" s="67"/>
      <c r="AN2345" s="67"/>
      <c r="AO2345" s="67"/>
      <c r="AP2345" s="67"/>
      <c r="AQ2345" s="67"/>
      <c r="AR2345" s="68"/>
      <c r="AS2345" s="68"/>
      <c r="AT2345" s="68"/>
    </row>
    <row r="2346" spans="20:46" ht="18.75" customHeight="1">
      <c r="T2346" s="67"/>
      <c r="U2346" s="67"/>
      <c r="V2346" s="67"/>
      <c r="W2346" s="67"/>
      <c r="X2346" s="67"/>
      <c r="Y2346" s="67"/>
      <c r="Z2346" s="67"/>
      <c r="AA2346" s="67"/>
      <c r="AB2346" s="67"/>
      <c r="AC2346" s="67"/>
      <c r="AD2346" s="68"/>
      <c r="AE2346" s="68"/>
      <c r="AF2346" s="68"/>
      <c r="AH2346" s="67"/>
      <c r="AI2346" s="67"/>
      <c r="AJ2346" s="67"/>
      <c r="AK2346" s="67"/>
      <c r="AL2346" s="67"/>
      <c r="AM2346" s="67"/>
      <c r="AN2346" s="67"/>
      <c r="AO2346" s="67"/>
      <c r="AP2346" s="67"/>
      <c r="AQ2346" s="67"/>
      <c r="AR2346" s="68"/>
      <c r="AS2346" s="68"/>
      <c r="AT2346" s="68"/>
    </row>
    <row r="2347" spans="20:46" ht="18.75" customHeight="1">
      <c r="T2347" s="67"/>
      <c r="U2347" s="67"/>
      <c r="V2347" s="67"/>
      <c r="W2347" s="67"/>
      <c r="X2347" s="67"/>
      <c r="Y2347" s="67"/>
      <c r="Z2347" s="67"/>
      <c r="AA2347" s="67"/>
      <c r="AB2347" s="67"/>
      <c r="AC2347" s="67"/>
      <c r="AD2347" s="68"/>
      <c r="AE2347" s="68"/>
      <c r="AF2347" s="68"/>
      <c r="AH2347" s="67"/>
      <c r="AI2347" s="67"/>
      <c r="AJ2347" s="67"/>
      <c r="AK2347" s="67"/>
      <c r="AL2347" s="67"/>
      <c r="AM2347" s="67"/>
      <c r="AN2347" s="67"/>
      <c r="AO2347" s="67"/>
      <c r="AP2347" s="67"/>
      <c r="AQ2347" s="67"/>
      <c r="AR2347" s="68"/>
      <c r="AS2347" s="68"/>
      <c r="AT2347" s="68"/>
    </row>
    <row r="2348" spans="20:46" ht="18.75" customHeight="1">
      <c r="T2348" s="67"/>
      <c r="U2348" s="67"/>
      <c r="V2348" s="67"/>
      <c r="W2348" s="67"/>
      <c r="X2348" s="67"/>
      <c r="Y2348" s="67"/>
      <c r="Z2348" s="67"/>
      <c r="AA2348" s="67"/>
      <c r="AB2348" s="67"/>
      <c r="AC2348" s="67"/>
      <c r="AD2348" s="68"/>
      <c r="AE2348" s="68"/>
      <c r="AF2348" s="68"/>
      <c r="AH2348" s="67"/>
      <c r="AI2348" s="67"/>
      <c r="AJ2348" s="67"/>
      <c r="AK2348" s="67"/>
      <c r="AL2348" s="67"/>
      <c r="AM2348" s="67"/>
      <c r="AN2348" s="67"/>
      <c r="AO2348" s="67"/>
      <c r="AP2348" s="67"/>
      <c r="AQ2348" s="67"/>
      <c r="AR2348" s="68"/>
      <c r="AS2348" s="68"/>
      <c r="AT2348" s="68"/>
    </row>
    <row r="2349" spans="20:46" ht="18.75" customHeight="1">
      <c r="T2349" s="67"/>
      <c r="U2349" s="67"/>
      <c r="V2349" s="67"/>
      <c r="W2349" s="67"/>
      <c r="X2349" s="67"/>
      <c r="Y2349" s="67"/>
      <c r="Z2349" s="67"/>
      <c r="AA2349" s="67"/>
      <c r="AB2349" s="67"/>
      <c r="AC2349" s="67"/>
      <c r="AD2349" s="68"/>
      <c r="AE2349" s="68"/>
      <c r="AF2349" s="68"/>
      <c r="AH2349" s="67"/>
      <c r="AI2349" s="67"/>
      <c r="AJ2349" s="67"/>
      <c r="AK2349" s="67"/>
      <c r="AL2349" s="67"/>
      <c r="AM2349" s="67"/>
      <c r="AN2349" s="67"/>
      <c r="AO2349" s="67"/>
      <c r="AP2349" s="67"/>
      <c r="AQ2349" s="67"/>
      <c r="AR2349" s="68"/>
      <c r="AS2349" s="68"/>
      <c r="AT2349" s="68"/>
    </row>
    <row r="2350" spans="20:46" ht="18.75" customHeight="1">
      <c r="T2350" s="67"/>
      <c r="U2350" s="67"/>
      <c r="V2350" s="67"/>
      <c r="W2350" s="67"/>
      <c r="X2350" s="67"/>
      <c r="Y2350" s="67"/>
      <c r="Z2350" s="67"/>
      <c r="AA2350" s="67"/>
      <c r="AB2350" s="67"/>
      <c r="AC2350" s="67"/>
      <c r="AD2350" s="68"/>
      <c r="AE2350" s="68"/>
      <c r="AF2350" s="68"/>
      <c r="AH2350" s="67"/>
      <c r="AI2350" s="67"/>
      <c r="AJ2350" s="67"/>
      <c r="AK2350" s="67"/>
      <c r="AL2350" s="67"/>
      <c r="AM2350" s="67"/>
      <c r="AN2350" s="67"/>
      <c r="AO2350" s="67"/>
      <c r="AP2350" s="67"/>
      <c r="AQ2350" s="67"/>
      <c r="AR2350" s="68"/>
      <c r="AS2350" s="68"/>
      <c r="AT2350" s="68"/>
    </row>
    <row r="2351" spans="20:46" ht="18.75" customHeight="1">
      <c r="T2351" s="67"/>
      <c r="U2351" s="67"/>
      <c r="V2351" s="67"/>
      <c r="W2351" s="67"/>
      <c r="X2351" s="67"/>
      <c r="Y2351" s="67"/>
      <c r="Z2351" s="67"/>
      <c r="AA2351" s="67"/>
      <c r="AB2351" s="67"/>
      <c r="AC2351" s="67"/>
      <c r="AD2351" s="68"/>
      <c r="AE2351" s="68"/>
      <c r="AF2351" s="68"/>
      <c r="AH2351" s="67"/>
      <c r="AI2351" s="67"/>
      <c r="AJ2351" s="67"/>
      <c r="AK2351" s="67"/>
      <c r="AL2351" s="67"/>
      <c r="AM2351" s="67"/>
      <c r="AN2351" s="67"/>
      <c r="AO2351" s="67"/>
      <c r="AP2351" s="67"/>
      <c r="AQ2351" s="67"/>
      <c r="AR2351" s="68"/>
      <c r="AS2351" s="68"/>
      <c r="AT2351" s="68"/>
    </row>
    <row r="2352" spans="20:46" ht="18.75" customHeight="1">
      <c r="T2352" s="67"/>
      <c r="U2352" s="67"/>
      <c r="V2352" s="67"/>
      <c r="W2352" s="67"/>
      <c r="X2352" s="67"/>
      <c r="Y2352" s="67"/>
      <c r="Z2352" s="67"/>
      <c r="AA2352" s="67"/>
      <c r="AB2352" s="67"/>
      <c r="AC2352" s="67"/>
      <c r="AD2352" s="68"/>
      <c r="AE2352" s="68"/>
      <c r="AF2352" s="68"/>
      <c r="AH2352" s="67"/>
      <c r="AI2352" s="67"/>
      <c r="AJ2352" s="67"/>
      <c r="AK2352" s="67"/>
      <c r="AL2352" s="67"/>
      <c r="AM2352" s="67"/>
      <c r="AN2352" s="67"/>
      <c r="AO2352" s="67"/>
      <c r="AP2352" s="67"/>
      <c r="AQ2352" s="67"/>
      <c r="AR2352" s="68"/>
      <c r="AS2352" s="68"/>
      <c r="AT2352" s="68"/>
    </row>
    <row r="2353" spans="20:46" ht="18.75" customHeight="1">
      <c r="T2353" s="67"/>
      <c r="U2353" s="67"/>
      <c r="V2353" s="67"/>
      <c r="W2353" s="67"/>
      <c r="X2353" s="67"/>
      <c r="Y2353" s="67"/>
      <c r="Z2353" s="67"/>
      <c r="AA2353" s="67"/>
      <c r="AB2353" s="67"/>
      <c r="AC2353" s="67"/>
      <c r="AD2353" s="68"/>
      <c r="AE2353" s="68"/>
      <c r="AF2353" s="68"/>
      <c r="AH2353" s="67"/>
      <c r="AI2353" s="67"/>
      <c r="AJ2353" s="67"/>
      <c r="AK2353" s="67"/>
      <c r="AL2353" s="67"/>
      <c r="AM2353" s="67"/>
      <c r="AN2353" s="67"/>
      <c r="AO2353" s="67"/>
      <c r="AP2353" s="67"/>
      <c r="AQ2353" s="67"/>
      <c r="AR2353" s="68"/>
      <c r="AS2353" s="68"/>
      <c r="AT2353" s="68"/>
    </row>
    <row r="2354" spans="20:46" ht="18.75" customHeight="1">
      <c r="T2354" s="67"/>
      <c r="U2354" s="67"/>
      <c r="V2354" s="67"/>
      <c r="W2354" s="67"/>
      <c r="X2354" s="67"/>
      <c r="Y2354" s="67"/>
      <c r="Z2354" s="67"/>
      <c r="AA2354" s="67"/>
      <c r="AB2354" s="67"/>
      <c r="AC2354" s="67"/>
      <c r="AD2354" s="68"/>
      <c r="AE2354" s="68"/>
      <c r="AF2354" s="68"/>
      <c r="AH2354" s="67"/>
      <c r="AI2354" s="67"/>
      <c r="AJ2354" s="67"/>
      <c r="AK2354" s="67"/>
      <c r="AL2354" s="67"/>
      <c r="AM2354" s="67"/>
      <c r="AN2354" s="67"/>
      <c r="AO2354" s="67"/>
      <c r="AP2354" s="67"/>
      <c r="AQ2354" s="67"/>
      <c r="AR2354" s="68"/>
      <c r="AS2354" s="68"/>
      <c r="AT2354" s="68"/>
    </row>
    <row r="2355" spans="20:46" ht="18.75" customHeight="1">
      <c r="T2355" s="67"/>
      <c r="U2355" s="67"/>
      <c r="V2355" s="67"/>
      <c r="W2355" s="67"/>
      <c r="X2355" s="67"/>
      <c r="Y2355" s="67"/>
      <c r="Z2355" s="67"/>
      <c r="AA2355" s="67"/>
      <c r="AB2355" s="67"/>
      <c r="AC2355" s="67"/>
      <c r="AD2355" s="68"/>
      <c r="AE2355" s="68"/>
      <c r="AF2355" s="68"/>
      <c r="AH2355" s="67"/>
      <c r="AI2355" s="67"/>
      <c r="AJ2355" s="67"/>
      <c r="AK2355" s="67"/>
      <c r="AL2355" s="67"/>
      <c r="AM2355" s="67"/>
      <c r="AN2355" s="67"/>
      <c r="AO2355" s="67"/>
      <c r="AP2355" s="67"/>
      <c r="AQ2355" s="67"/>
      <c r="AR2355" s="68"/>
      <c r="AS2355" s="68"/>
      <c r="AT2355" s="68"/>
    </row>
    <row r="2356" spans="20:46" ht="18.75" customHeight="1">
      <c r="T2356" s="67"/>
      <c r="U2356" s="67"/>
      <c r="V2356" s="67"/>
      <c r="W2356" s="67"/>
      <c r="X2356" s="67"/>
      <c r="Y2356" s="67"/>
      <c r="Z2356" s="67"/>
      <c r="AA2356" s="67"/>
      <c r="AB2356" s="67"/>
      <c r="AC2356" s="67"/>
      <c r="AD2356" s="68"/>
      <c r="AE2356" s="68"/>
      <c r="AF2356" s="68"/>
      <c r="AH2356" s="67"/>
      <c r="AI2356" s="67"/>
      <c r="AJ2356" s="67"/>
      <c r="AK2356" s="67"/>
      <c r="AL2356" s="67"/>
      <c r="AM2356" s="67"/>
      <c r="AN2356" s="67"/>
      <c r="AO2356" s="67"/>
      <c r="AP2356" s="67"/>
      <c r="AQ2356" s="67"/>
      <c r="AR2356" s="68"/>
      <c r="AS2356" s="68"/>
      <c r="AT2356" s="68"/>
    </row>
    <row r="2357" spans="20:46" ht="18.75" customHeight="1">
      <c r="T2357" s="67"/>
      <c r="U2357" s="67"/>
      <c r="V2357" s="67"/>
      <c r="W2357" s="67"/>
      <c r="X2357" s="67"/>
      <c r="Y2357" s="67"/>
      <c r="Z2357" s="67"/>
      <c r="AA2357" s="67"/>
      <c r="AB2357" s="67"/>
      <c r="AC2357" s="67"/>
      <c r="AD2357" s="68"/>
      <c r="AE2357" s="68"/>
      <c r="AF2357" s="68"/>
      <c r="AH2357" s="67"/>
      <c r="AI2357" s="67"/>
      <c r="AJ2357" s="67"/>
      <c r="AK2357" s="67"/>
      <c r="AL2357" s="67"/>
      <c r="AM2357" s="67"/>
      <c r="AN2357" s="67"/>
      <c r="AO2357" s="67"/>
      <c r="AP2357" s="67"/>
      <c r="AQ2357" s="67"/>
      <c r="AR2357" s="68"/>
      <c r="AS2357" s="68"/>
      <c r="AT2357" s="68"/>
    </row>
    <row r="2358" spans="20:46" ht="18.75" customHeight="1">
      <c r="T2358" s="67"/>
      <c r="U2358" s="67"/>
      <c r="V2358" s="67"/>
      <c r="W2358" s="67"/>
      <c r="X2358" s="67"/>
      <c r="Y2358" s="67"/>
      <c r="Z2358" s="67"/>
      <c r="AA2358" s="67"/>
      <c r="AB2358" s="67"/>
      <c r="AC2358" s="67"/>
      <c r="AD2358" s="68"/>
      <c r="AE2358" s="68"/>
      <c r="AF2358" s="68"/>
      <c r="AH2358" s="67"/>
      <c r="AI2358" s="67"/>
      <c r="AJ2358" s="67"/>
      <c r="AK2358" s="67"/>
      <c r="AL2358" s="67"/>
      <c r="AM2358" s="67"/>
      <c r="AN2358" s="67"/>
      <c r="AO2358" s="67"/>
      <c r="AP2358" s="67"/>
      <c r="AQ2358" s="67"/>
      <c r="AR2358" s="68"/>
      <c r="AS2358" s="68"/>
      <c r="AT2358" s="68"/>
    </row>
    <row r="2359" spans="20:46" ht="18.75" customHeight="1">
      <c r="T2359" s="67"/>
      <c r="U2359" s="67"/>
      <c r="V2359" s="67"/>
      <c r="W2359" s="67"/>
      <c r="X2359" s="67"/>
      <c r="Y2359" s="67"/>
      <c r="Z2359" s="67"/>
      <c r="AA2359" s="67"/>
      <c r="AB2359" s="67"/>
      <c r="AC2359" s="67"/>
      <c r="AD2359" s="68"/>
      <c r="AE2359" s="68"/>
      <c r="AF2359" s="68"/>
      <c r="AH2359" s="67"/>
      <c r="AI2359" s="67"/>
      <c r="AJ2359" s="67"/>
      <c r="AK2359" s="67"/>
      <c r="AL2359" s="67"/>
      <c r="AM2359" s="67"/>
      <c r="AN2359" s="67"/>
      <c r="AO2359" s="67"/>
      <c r="AP2359" s="67"/>
      <c r="AQ2359" s="67"/>
      <c r="AR2359" s="68"/>
      <c r="AS2359" s="68"/>
      <c r="AT2359" s="68"/>
    </row>
    <row r="2360" spans="20:46" ht="18.75" customHeight="1">
      <c r="T2360" s="67"/>
      <c r="U2360" s="67"/>
      <c r="V2360" s="67"/>
      <c r="W2360" s="67"/>
      <c r="X2360" s="67"/>
      <c r="Y2360" s="67"/>
      <c r="Z2360" s="67"/>
      <c r="AA2360" s="67"/>
      <c r="AB2360" s="67"/>
      <c r="AC2360" s="67"/>
      <c r="AD2360" s="68"/>
      <c r="AE2360" s="68"/>
      <c r="AF2360" s="68"/>
      <c r="AH2360" s="67"/>
      <c r="AI2360" s="67"/>
      <c r="AJ2360" s="67"/>
      <c r="AK2360" s="67"/>
      <c r="AL2360" s="67"/>
      <c r="AM2360" s="67"/>
      <c r="AN2360" s="67"/>
      <c r="AO2360" s="67"/>
      <c r="AP2360" s="67"/>
      <c r="AQ2360" s="67"/>
      <c r="AR2360" s="68"/>
      <c r="AS2360" s="68"/>
      <c r="AT2360" s="68"/>
    </row>
    <row r="2361" spans="20:46" ht="18.75" customHeight="1">
      <c r="T2361" s="67"/>
      <c r="U2361" s="67"/>
      <c r="V2361" s="67"/>
      <c r="W2361" s="67"/>
      <c r="X2361" s="67"/>
      <c r="Y2361" s="67"/>
      <c r="Z2361" s="67"/>
      <c r="AA2361" s="67"/>
      <c r="AB2361" s="67"/>
      <c r="AC2361" s="67"/>
      <c r="AD2361" s="68"/>
      <c r="AE2361" s="68"/>
      <c r="AF2361" s="68"/>
      <c r="AH2361" s="67"/>
      <c r="AI2361" s="67"/>
      <c r="AJ2361" s="67"/>
      <c r="AK2361" s="67"/>
      <c r="AL2361" s="67"/>
      <c r="AM2361" s="67"/>
      <c r="AN2361" s="67"/>
      <c r="AO2361" s="67"/>
      <c r="AP2361" s="67"/>
      <c r="AQ2361" s="67"/>
      <c r="AR2361" s="68"/>
      <c r="AS2361" s="68"/>
      <c r="AT2361" s="68"/>
    </row>
    <row r="2362" spans="20:46" ht="18.75" customHeight="1">
      <c r="T2362" s="67"/>
      <c r="U2362" s="67"/>
      <c r="V2362" s="67"/>
      <c r="W2362" s="67"/>
      <c r="X2362" s="67"/>
      <c r="Y2362" s="67"/>
      <c r="Z2362" s="67"/>
      <c r="AA2362" s="67"/>
      <c r="AB2362" s="67"/>
      <c r="AC2362" s="67"/>
      <c r="AD2362" s="68"/>
      <c r="AE2362" s="68"/>
      <c r="AF2362" s="68"/>
      <c r="AH2362" s="67"/>
      <c r="AI2362" s="67"/>
      <c r="AJ2362" s="67"/>
      <c r="AK2362" s="67"/>
      <c r="AL2362" s="67"/>
      <c r="AM2362" s="67"/>
      <c r="AN2362" s="67"/>
      <c r="AO2362" s="67"/>
      <c r="AP2362" s="67"/>
      <c r="AQ2362" s="67"/>
      <c r="AR2362" s="68"/>
      <c r="AS2362" s="68"/>
      <c r="AT2362" s="68"/>
    </row>
    <row r="2363" spans="20:46" ht="18.75" customHeight="1">
      <c r="T2363" s="67"/>
      <c r="U2363" s="67"/>
      <c r="V2363" s="67"/>
      <c r="W2363" s="67"/>
      <c r="X2363" s="67"/>
      <c r="Y2363" s="67"/>
      <c r="Z2363" s="67"/>
      <c r="AA2363" s="67"/>
      <c r="AB2363" s="67"/>
      <c r="AC2363" s="67"/>
      <c r="AD2363" s="68"/>
      <c r="AE2363" s="68"/>
      <c r="AF2363" s="68"/>
      <c r="AH2363" s="67"/>
      <c r="AI2363" s="67"/>
      <c r="AJ2363" s="67"/>
      <c r="AK2363" s="67"/>
      <c r="AL2363" s="67"/>
      <c r="AM2363" s="67"/>
      <c r="AN2363" s="67"/>
      <c r="AO2363" s="67"/>
      <c r="AP2363" s="67"/>
      <c r="AQ2363" s="67"/>
      <c r="AR2363" s="68"/>
      <c r="AS2363" s="68"/>
      <c r="AT2363" s="68"/>
    </row>
    <row r="2364" spans="20:46" ht="18.75" customHeight="1">
      <c r="T2364" s="67"/>
      <c r="U2364" s="67"/>
      <c r="V2364" s="67"/>
      <c r="W2364" s="67"/>
      <c r="X2364" s="67"/>
      <c r="Y2364" s="67"/>
      <c r="Z2364" s="67"/>
      <c r="AA2364" s="67"/>
      <c r="AB2364" s="67"/>
      <c r="AC2364" s="67"/>
      <c r="AD2364" s="68"/>
      <c r="AE2364" s="68"/>
      <c r="AF2364" s="68"/>
      <c r="AH2364" s="67"/>
      <c r="AI2364" s="67"/>
      <c r="AJ2364" s="67"/>
      <c r="AK2364" s="67"/>
      <c r="AL2364" s="67"/>
      <c r="AM2364" s="67"/>
      <c r="AN2364" s="67"/>
      <c r="AO2364" s="67"/>
      <c r="AP2364" s="67"/>
      <c r="AQ2364" s="67"/>
      <c r="AR2364" s="68"/>
      <c r="AS2364" s="68"/>
      <c r="AT2364" s="68"/>
    </row>
    <row r="2365" spans="20:46" ht="18.75" customHeight="1">
      <c r="T2365" s="67"/>
      <c r="U2365" s="67"/>
      <c r="V2365" s="67"/>
      <c r="W2365" s="67"/>
      <c r="X2365" s="67"/>
      <c r="Y2365" s="67"/>
      <c r="Z2365" s="67"/>
      <c r="AA2365" s="67"/>
      <c r="AB2365" s="67"/>
      <c r="AC2365" s="67"/>
      <c r="AD2365" s="68"/>
      <c r="AE2365" s="68"/>
      <c r="AF2365" s="68"/>
      <c r="AH2365" s="67"/>
      <c r="AI2365" s="67"/>
      <c r="AJ2365" s="67"/>
      <c r="AK2365" s="67"/>
      <c r="AL2365" s="67"/>
      <c r="AM2365" s="67"/>
      <c r="AN2365" s="67"/>
      <c r="AO2365" s="67"/>
      <c r="AP2365" s="67"/>
      <c r="AQ2365" s="67"/>
      <c r="AR2365" s="68"/>
      <c r="AS2365" s="68"/>
      <c r="AT2365" s="68"/>
    </row>
    <row r="2366" spans="20:46" ht="18.75" customHeight="1">
      <c r="T2366" s="67"/>
      <c r="U2366" s="67"/>
      <c r="V2366" s="67"/>
      <c r="W2366" s="67"/>
      <c r="X2366" s="67"/>
      <c r="Y2366" s="67"/>
      <c r="Z2366" s="67"/>
      <c r="AA2366" s="67"/>
      <c r="AB2366" s="67"/>
      <c r="AC2366" s="67"/>
      <c r="AD2366" s="68"/>
      <c r="AE2366" s="68"/>
      <c r="AF2366" s="68"/>
      <c r="AH2366" s="67"/>
      <c r="AI2366" s="67"/>
      <c r="AJ2366" s="67"/>
      <c r="AK2366" s="67"/>
      <c r="AL2366" s="67"/>
      <c r="AM2366" s="67"/>
      <c r="AN2366" s="67"/>
      <c r="AO2366" s="67"/>
      <c r="AP2366" s="67"/>
      <c r="AQ2366" s="67"/>
      <c r="AR2366" s="68"/>
      <c r="AS2366" s="68"/>
      <c r="AT2366" s="68"/>
    </row>
    <row r="2367" spans="20:46" ht="18.75" customHeight="1">
      <c r="T2367" s="67"/>
      <c r="U2367" s="67"/>
      <c r="V2367" s="67"/>
      <c r="W2367" s="67"/>
      <c r="X2367" s="67"/>
      <c r="Y2367" s="67"/>
      <c r="Z2367" s="67"/>
      <c r="AA2367" s="67"/>
      <c r="AB2367" s="67"/>
      <c r="AC2367" s="67"/>
      <c r="AD2367" s="68"/>
      <c r="AE2367" s="68"/>
      <c r="AF2367" s="68"/>
      <c r="AH2367" s="67"/>
      <c r="AI2367" s="67"/>
      <c r="AJ2367" s="67"/>
      <c r="AK2367" s="67"/>
      <c r="AL2367" s="67"/>
      <c r="AM2367" s="67"/>
      <c r="AN2367" s="67"/>
      <c r="AO2367" s="67"/>
      <c r="AP2367" s="67"/>
      <c r="AQ2367" s="67"/>
      <c r="AR2367" s="68"/>
      <c r="AS2367" s="68"/>
      <c r="AT2367" s="68"/>
    </row>
    <row r="2368" spans="20:46" ht="18.75" customHeight="1">
      <c r="T2368" s="67"/>
      <c r="U2368" s="67"/>
      <c r="V2368" s="67"/>
      <c r="W2368" s="67"/>
      <c r="X2368" s="67"/>
      <c r="Y2368" s="67"/>
      <c r="Z2368" s="67"/>
      <c r="AA2368" s="67"/>
      <c r="AB2368" s="67"/>
      <c r="AC2368" s="67"/>
      <c r="AD2368" s="68"/>
      <c r="AE2368" s="68"/>
      <c r="AF2368" s="68"/>
      <c r="AH2368" s="67"/>
      <c r="AI2368" s="67"/>
      <c r="AJ2368" s="67"/>
      <c r="AK2368" s="67"/>
      <c r="AL2368" s="67"/>
      <c r="AM2368" s="67"/>
      <c r="AN2368" s="67"/>
      <c r="AO2368" s="67"/>
      <c r="AP2368" s="67"/>
      <c r="AQ2368" s="67"/>
      <c r="AR2368" s="68"/>
      <c r="AS2368" s="68"/>
      <c r="AT2368" s="68"/>
    </row>
    <row r="2369" spans="20:46" ht="18.75" customHeight="1">
      <c r="T2369" s="67"/>
      <c r="U2369" s="67"/>
      <c r="V2369" s="67"/>
      <c r="W2369" s="67"/>
      <c r="X2369" s="67"/>
      <c r="Y2369" s="67"/>
      <c r="Z2369" s="67"/>
      <c r="AA2369" s="67"/>
      <c r="AB2369" s="67"/>
      <c r="AC2369" s="67"/>
      <c r="AD2369" s="68"/>
      <c r="AE2369" s="68"/>
      <c r="AF2369" s="68"/>
      <c r="AH2369" s="67"/>
      <c r="AI2369" s="67"/>
      <c r="AJ2369" s="67"/>
      <c r="AK2369" s="67"/>
      <c r="AL2369" s="67"/>
      <c r="AM2369" s="67"/>
      <c r="AN2369" s="67"/>
      <c r="AO2369" s="67"/>
      <c r="AP2369" s="67"/>
      <c r="AQ2369" s="67"/>
      <c r="AR2369" s="68"/>
      <c r="AS2369" s="68"/>
      <c r="AT2369" s="68"/>
    </row>
    <row r="2370" spans="20:46" ht="18.75" customHeight="1">
      <c r="T2370" s="67"/>
      <c r="U2370" s="67"/>
      <c r="V2370" s="67"/>
      <c r="W2370" s="67"/>
      <c r="X2370" s="67"/>
      <c r="Y2370" s="67"/>
      <c r="Z2370" s="67"/>
      <c r="AA2370" s="67"/>
      <c r="AB2370" s="67"/>
      <c r="AC2370" s="67"/>
      <c r="AD2370" s="68"/>
      <c r="AE2370" s="68"/>
      <c r="AF2370" s="68"/>
      <c r="AH2370" s="67"/>
      <c r="AI2370" s="67"/>
      <c r="AJ2370" s="67"/>
      <c r="AK2370" s="67"/>
      <c r="AL2370" s="67"/>
      <c r="AM2370" s="67"/>
      <c r="AN2370" s="67"/>
      <c r="AO2370" s="67"/>
      <c r="AP2370" s="67"/>
      <c r="AQ2370" s="67"/>
      <c r="AR2370" s="68"/>
      <c r="AS2370" s="68"/>
      <c r="AT2370" s="68"/>
    </row>
    <row r="2371" spans="20:46" ht="18.75" customHeight="1">
      <c r="T2371" s="67"/>
      <c r="U2371" s="67"/>
      <c r="V2371" s="67"/>
      <c r="W2371" s="67"/>
      <c r="X2371" s="67"/>
      <c r="Y2371" s="67"/>
      <c r="Z2371" s="67"/>
      <c r="AA2371" s="67"/>
      <c r="AB2371" s="67"/>
      <c r="AC2371" s="67"/>
      <c r="AD2371" s="68"/>
      <c r="AE2371" s="68"/>
      <c r="AF2371" s="68"/>
      <c r="AH2371" s="67"/>
      <c r="AI2371" s="67"/>
      <c r="AJ2371" s="67"/>
      <c r="AK2371" s="67"/>
      <c r="AL2371" s="67"/>
      <c r="AM2371" s="67"/>
      <c r="AN2371" s="67"/>
      <c r="AO2371" s="67"/>
      <c r="AP2371" s="67"/>
      <c r="AQ2371" s="67"/>
      <c r="AR2371" s="68"/>
      <c r="AS2371" s="68"/>
      <c r="AT2371" s="68"/>
    </row>
    <row r="2372" spans="20:46" ht="18.75" customHeight="1">
      <c r="T2372" s="67"/>
      <c r="U2372" s="67"/>
      <c r="V2372" s="67"/>
      <c r="W2372" s="67"/>
      <c r="X2372" s="67"/>
      <c r="Y2372" s="67"/>
      <c r="Z2372" s="67"/>
      <c r="AA2372" s="67"/>
      <c r="AB2372" s="67"/>
      <c r="AC2372" s="67"/>
      <c r="AD2372" s="68"/>
      <c r="AE2372" s="68"/>
      <c r="AF2372" s="68"/>
      <c r="AH2372" s="67"/>
      <c r="AI2372" s="67"/>
      <c r="AJ2372" s="67"/>
      <c r="AK2372" s="67"/>
      <c r="AL2372" s="67"/>
      <c r="AM2372" s="67"/>
      <c r="AN2372" s="67"/>
      <c r="AO2372" s="67"/>
      <c r="AP2372" s="67"/>
      <c r="AQ2372" s="67"/>
      <c r="AR2372" s="68"/>
      <c r="AS2372" s="68"/>
      <c r="AT2372" s="68"/>
    </row>
    <row r="2373" spans="20:46" ht="18.75" customHeight="1">
      <c r="T2373" s="67"/>
      <c r="U2373" s="67"/>
      <c r="V2373" s="67"/>
      <c r="W2373" s="67"/>
      <c r="X2373" s="67"/>
      <c r="Y2373" s="67"/>
      <c r="Z2373" s="67"/>
      <c r="AA2373" s="67"/>
      <c r="AB2373" s="67"/>
      <c r="AC2373" s="67"/>
      <c r="AD2373" s="68"/>
      <c r="AE2373" s="68"/>
      <c r="AF2373" s="68"/>
      <c r="AH2373" s="67"/>
      <c r="AI2373" s="67"/>
      <c r="AJ2373" s="67"/>
      <c r="AK2373" s="67"/>
      <c r="AL2373" s="67"/>
      <c r="AM2373" s="67"/>
      <c r="AN2373" s="67"/>
      <c r="AO2373" s="67"/>
      <c r="AP2373" s="67"/>
      <c r="AQ2373" s="67"/>
      <c r="AR2373" s="68"/>
      <c r="AS2373" s="68"/>
      <c r="AT2373" s="68"/>
    </row>
    <row r="2374" spans="20:46" ht="18.75" customHeight="1">
      <c r="T2374" s="67"/>
      <c r="U2374" s="67"/>
      <c r="V2374" s="67"/>
      <c r="W2374" s="67"/>
      <c r="X2374" s="67"/>
      <c r="Y2374" s="67"/>
      <c r="Z2374" s="67"/>
      <c r="AA2374" s="67"/>
      <c r="AB2374" s="67"/>
      <c r="AC2374" s="67"/>
      <c r="AD2374" s="68"/>
      <c r="AE2374" s="68"/>
      <c r="AF2374" s="68"/>
      <c r="AH2374" s="67"/>
      <c r="AI2374" s="67"/>
      <c r="AJ2374" s="67"/>
      <c r="AK2374" s="67"/>
      <c r="AL2374" s="67"/>
      <c r="AM2374" s="67"/>
      <c r="AN2374" s="67"/>
      <c r="AO2374" s="67"/>
      <c r="AP2374" s="67"/>
      <c r="AQ2374" s="67"/>
      <c r="AR2374" s="68"/>
      <c r="AS2374" s="68"/>
      <c r="AT2374" s="68"/>
    </row>
    <row r="2375" spans="20:46" ht="18.75" customHeight="1">
      <c r="T2375" s="67"/>
      <c r="U2375" s="67"/>
      <c r="V2375" s="67"/>
      <c r="W2375" s="67"/>
      <c r="X2375" s="67"/>
      <c r="Y2375" s="67"/>
      <c r="Z2375" s="67"/>
      <c r="AA2375" s="67"/>
      <c r="AB2375" s="67"/>
      <c r="AC2375" s="67"/>
      <c r="AD2375" s="68"/>
      <c r="AE2375" s="68"/>
      <c r="AF2375" s="68"/>
      <c r="AH2375" s="67"/>
      <c r="AI2375" s="67"/>
      <c r="AJ2375" s="67"/>
      <c r="AK2375" s="67"/>
      <c r="AL2375" s="67"/>
      <c r="AM2375" s="67"/>
      <c r="AN2375" s="67"/>
      <c r="AO2375" s="67"/>
      <c r="AP2375" s="67"/>
      <c r="AQ2375" s="67"/>
      <c r="AR2375" s="68"/>
      <c r="AS2375" s="68"/>
      <c r="AT2375" s="68"/>
    </row>
    <row r="2376" spans="20:46" ht="18.75" customHeight="1">
      <c r="T2376" s="67"/>
      <c r="U2376" s="67"/>
      <c r="V2376" s="67"/>
      <c r="W2376" s="67"/>
      <c r="X2376" s="67"/>
      <c r="Y2376" s="67"/>
      <c r="Z2376" s="67"/>
      <c r="AA2376" s="67"/>
      <c r="AB2376" s="67"/>
      <c r="AC2376" s="67"/>
      <c r="AD2376" s="68"/>
      <c r="AE2376" s="68"/>
      <c r="AF2376" s="68"/>
      <c r="AH2376" s="67"/>
      <c r="AI2376" s="67"/>
      <c r="AJ2376" s="67"/>
      <c r="AK2376" s="67"/>
      <c r="AL2376" s="67"/>
      <c r="AM2376" s="67"/>
      <c r="AN2376" s="67"/>
      <c r="AO2376" s="67"/>
      <c r="AP2376" s="67"/>
      <c r="AQ2376" s="67"/>
      <c r="AR2376" s="68"/>
      <c r="AS2376" s="68"/>
      <c r="AT2376" s="68"/>
    </row>
    <row r="2377" spans="20:46" ht="18.75" customHeight="1">
      <c r="T2377" s="67"/>
      <c r="U2377" s="67"/>
      <c r="V2377" s="67"/>
      <c r="W2377" s="67"/>
      <c r="X2377" s="67"/>
      <c r="Y2377" s="67"/>
      <c r="Z2377" s="67"/>
      <c r="AA2377" s="67"/>
      <c r="AB2377" s="67"/>
      <c r="AC2377" s="67"/>
      <c r="AD2377" s="68"/>
      <c r="AE2377" s="68"/>
      <c r="AF2377" s="68"/>
      <c r="AH2377" s="67"/>
      <c r="AI2377" s="67"/>
      <c r="AJ2377" s="67"/>
      <c r="AK2377" s="67"/>
      <c r="AL2377" s="67"/>
      <c r="AM2377" s="67"/>
      <c r="AN2377" s="67"/>
      <c r="AO2377" s="67"/>
      <c r="AP2377" s="67"/>
      <c r="AQ2377" s="67"/>
      <c r="AR2377" s="68"/>
      <c r="AS2377" s="68"/>
      <c r="AT2377" s="68"/>
    </row>
    <row r="2378" spans="20:46" ht="18.75" customHeight="1">
      <c r="T2378" s="67"/>
      <c r="U2378" s="67"/>
      <c r="V2378" s="67"/>
      <c r="W2378" s="67"/>
      <c r="X2378" s="67"/>
      <c r="Y2378" s="67"/>
      <c r="Z2378" s="67"/>
      <c r="AA2378" s="67"/>
      <c r="AB2378" s="67"/>
      <c r="AC2378" s="67"/>
      <c r="AD2378" s="68"/>
      <c r="AE2378" s="68"/>
      <c r="AF2378" s="68"/>
      <c r="AH2378" s="67"/>
      <c r="AI2378" s="67"/>
      <c r="AJ2378" s="67"/>
      <c r="AK2378" s="67"/>
      <c r="AL2378" s="67"/>
      <c r="AM2378" s="67"/>
      <c r="AN2378" s="67"/>
      <c r="AO2378" s="67"/>
      <c r="AP2378" s="67"/>
      <c r="AQ2378" s="67"/>
      <c r="AR2378" s="68"/>
      <c r="AS2378" s="68"/>
      <c r="AT2378" s="68"/>
    </row>
    <row r="2379" spans="20:46" ht="18.75" customHeight="1">
      <c r="T2379" s="67"/>
      <c r="U2379" s="67"/>
      <c r="V2379" s="67"/>
      <c r="W2379" s="67"/>
      <c r="X2379" s="67"/>
      <c r="Y2379" s="67"/>
      <c r="Z2379" s="67"/>
      <c r="AA2379" s="67"/>
      <c r="AB2379" s="67"/>
      <c r="AC2379" s="67"/>
      <c r="AD2379" s="68"/>
      <c r="AE2379" s="68"/>
      <c r="AF2379" s="68"/>
      <c r="AH2379" s="67"/>
      <c r="AI2379" s="67"/>
      <c r="AJ2379" s="67"/>
      <c r="AK2379" s="67"/>
      <c r="AL2379" s="67"/>
      <c r="AM2379" s="67"/>
      <c r="AN2379" s="67"/>
      <c r="AO2379" s="67"/>
      <c r="AP2379" s="67"/>
      <c r="AQ2379" s="67"/>
      <c r="AR2379" s="68"/>
      <c r="AS2379" s="68"/>
      <c r="AT2379" s="68"/>
    </row>
    <row r="2380" spans="20:46" ht="18.75" customHeight="1">
      <c r="T2380" s="67"/>
      <c r="U2380" s="67"/>
      <c r="V2380" s="67"/>
      <c r="W2380" s="67"/>
      <c r="X2380" s="67"/>
      <c r="Y2380" s="67"/>
      <c r="Z2380" s="67"/>
      <c r="AA2380" s="67"/>
      <c r="AB2380" s="67"/>
      <c r="AC2380" s="67"/>
      <c r="AD2380" s="68"/>
      <c r="AE2380" s="68"/>
      <c r="AF2380" s="68"/>
      <c r="AH2380" s="67"/>
      <c r="AI2380" s="67"/>
      <c r="AJ2380" s="67"/>
      <c r="AK2380" s="67"/>
      <c r="AL2380" s="67"/>
      <c r="AM2380" s="67"/>
      <c r="AN2380" s="67"/>
      <c r="AO2380" s="67"/>
      <c r="AP2380" s="67"/>
      <c r="AQ2380" s="67"/>
      <c r="AR2380" s="68"/>
      <c r="AS2380" s="68"/>
      <c r="AT2380" s="68"/>
    </row>
    <row r="2381" spans="20:46" ht="18.75" customHeight="1">
      <c r="T2381" s="67"/>
      <c r="U2381" s="67"/>
      <c r="V2381" s="67"/>
      <c r="W2381" s="67"/>
      <c r="X2381" s="67"/>
      <c r="Y2381" s="67"/>
      <c r="Z2381" s="67"/>
      <c r="AA2381" s="67"/>
      <c r="AB2381" s="67"/>
      <c r="AC2381" s="67"/>
      <c r="AD2381" s="68"/>
      <c r="AE2381" s="68"/>
      <c r="AF2381" s="68"/>
      <c r="AH2381" s="67"/>
      <c r="AI2381" s="67"/>
      <c r="AJ2381" s="67"/>
      <c r="AK2381" s="67"/>
      <c r="AL2381" s="67"/>
      <c r="AM2381" s="67"/>
      <c r="AN2381" s="67"/>
      <c r="AO2381" s="67"/>
      <c r="AP2381" s="67"/>
      <c r="AQ2381" s="67"/>
      <c r="AR2381" s="68"/>
      <c r="AS2381" s="68"/>
      <c r="AT2381" s="68"/>
    </row>
    <row r="2382" spans="20:46" ht="18.75" customHeight="1">
      <c r="T2382" s="67"/>
      <c r="U2382" s="67"/>
      <c r="V2382" s="67"/>
      <c r="W2382" s="67"/>
      <c r="X2382" s="67"/>
      <c r="Y2382" s="67"/>
      <c r="Z2382" s="67"/>
      <c r="AA2382" s="67"/>
      <c r="AB2382" s="67"/>
      <c r="AC2382" s="67"/>
      <c r="AD2382" s="68"/>
      <c r="AE2382" s="68"/>
      <c r="AF2382" s="68"/>
      <c r="AH2382" s="67"/>
      <c r="AI2382" s="67"/>
      <c r="AJ2382" s="67"/>
      <c r="AK2382" s="67"/>
      <c r="AL2382" s="67"/>
      <c r="AM2382" s="67"/>
      <c r="AN2382" s="67"/>
      <c r="AO2382" s="67"/>
      <c r="AP2382" s="67"/>
      <c r="AQ2382" s="67"/>
      <c r="AR2382" s="68"/>
      <c r="AS2382" s="68"/>
      <c r="AT2382" s="68"/>
    </row>
    <row r="2383" spans="20:46" ht="18.75" customHeight="1">
      <c r="T2383" s="67"/>
      <c r="U2383" s="67"/>
      <c r="V2383" s="67"/>
      <c r="W2383" s="67"/>
      <c r="X2383" s="67"/>
      <c r="Y2383" s="67"/>
      <c r="Z2383" s="67"/>
      <c r="AA2383" s="67"/>
      <c r="AB2383" s="67"/>
      <c r="AC2383" s="67"/>
      <c r="AD2383" s="68"/>
      <c r="AE2383" s="68"/>
      <c r="AF2383" s="68"/>
      <c r="AH2383" s="67"/>
      <c r="AI2383" s="67"/>
      <c r="AJ2383" s="67"/>
      <c r="AK2383" s="67"/>
      <c r="AL2383" s="67"/>
      <c r="AM2383" s="67"/>
      <c r="AN2383" s="67"/>
      <c r="AO2383" s="67"/>
      <c r="AP2383" s="67"/>
      <c r="AQ2383" s="67"/>
      <c r="AR2383" s="68"/>
      <c r="AS2383" s="68"/>
      <c r="AT2383" s="68"/>
    </row>
    <row r="2384" spans="20:46" ht="18.75" customHeight="1">
      <c r="T2384" s="67"/>
      <c r="U2384" s="67"/>
      <c r="V2384" s="67"/>
      <c r="W2384" s="67"/>
      <c r="X2384" s="67"/>
      <c r="Y2384" s="67"/>
      <c r="Z2384" s="67"/>
      <c r="AA2384" s="67"/>
      <c r="AB2384" s="67"/>
      <c r="AC2384" s="67"/>
      <c r="AD2384" s="68"/>
      <c r="AE2384" s="68"/>
      <c r="AF2384" s="68"/>
      <c r="AH2384" s="67"/>
      <c r="AI2384" s="67"/>
      <c r="AJ2384" s="67"/>
      <c r="AK2384" s="67"/>
      <c r="AL2384" s="67"/>
      <c r="AM2384" s="67"/>
      <c r="AN2384" s="67"/>
      <c r="AO2384" s="67"/>
      <c r="AP2384" s="67"/>
      <c r="AQ2384" s="67"/>
      <c r="AR2384" s="68"/>
      <c r="AS2384" s="68"/>
      <c r="AT2384" s="68"/>
    </row>
    <row r="2385" spans="20:46" ht="18.75" customHeight="1">
      <c r="T2385" s="67"/>
      <c r="U2385" s="67"/>
      <c r="V2385" s="67"/>
      <c r="W2385" s="67"/>
      <c r="X2385" s="67"/>
      <c r="Y2385" s="67"/>
      <c r="Z2385" s="67"/>
      <c r="AA2385" s="67"/>
      <c r="AB2385" s="67"/>
      <c r="AC2385" s="67"/>
      <c r="AD2385" s="68"/>
      <c r="AE2385" s="68"/>
      <c r="AF2385" s="68"/>
      <c r="AH2385" s="67"/>
      <c r="AI2385" s="67"/>
      <c r="AJ2385" s="67"/>
      <c r="AK2385" s="67"/>
      <c r="AL2385" s="67"/>
      <c r="AM2385" s="67"/>
      <c r="AN2385" s="67"/>
      <c r="AO2385" s="67"/>
      <c r="AP2385" s="67"/>
      <c r="AQ2385" s="67"/>
      <c r="AR2385" s="68"/>
      <c r="AS2385" s="68"/>
      <c r="AT2385" s="68"/>
    </row>
    <row r="2386" spans="20:46" ht="18.75" customHeight="1">
      <c r="T2386" s="67"/>
      <c r="U2386" s="67"/>
      <c r="V2386" s="67"/>
      <c r="W2386" s="67"/>
      <c r="X2386" s="67"/>
      <c r="Y2386" s="67"/>
      <c r="Z2386" s="67"/>
      <c r="AA2386" s="67"/>
      <c r="AB2386" s="67"/>
      <c r="AC2386" s="67"/>
      <c r="AD2386" s="68"/>
      <c r="AE2386" s="68"/>
      <c r="AF2386" s="68"/>
      <c r="AH2386" s="67"/>
      <c r="AI2386" s="67"/>
      <c r="AJ2386" s="67"/>
      <c r="AK2386" s="67"/>
      <c r="AL2386" s="67"/>
      <c r="AM2386" s="67"/>
      <c r="AN2386" s="67"/>
      <c r="AO2386" s="67"/>
      <c r="AP2386" s="67"/>
      <c r="AQ2386" s="67"/>
      <c r="AR2386" s="68"/>
      <c r="AS2386" s="68"/>
      <c r="AT2386" s="68"/>
    </row>
    <row r="2387" spans="20:46" ht="18.75" customHeight="1">
      <c r="T2387" s="67"/>
      <c r="U2387" s="67"/>
      <c r="V2387" s="67"/>
      <c r="W2387" s="67"/>
      <c r="X2387" s="67"/>
      <c r="Y2387" s="67"/>
      <c r="Z2387" s="67"/>
      <c r="AA2387" s="67"/>
      <c r="AB2387" s="67"/>
      <c r="AC2387" s="67"/>
      <c r="AD2387" s="68"/>
      <c r="AE2387" s="68"/>
      <c r="AF2387" s="68"/>
      <c r="AH2387" s="67"/>
      <c r="AI2387" s="67"/>
      <c r="AJ2387" s="67"/>
      <c r="AK2387" s="67"/>
      <c r="AL2387" s="67"/>
      <c r="AM2387" s="67"/>
      <c r="AN2387" s="67"/>
      <c r="AO2387" s="67"/>
      <c r="AP2387" s="67"/>
      <c r="AQ2387" s="67"/>
      <c r="AR2387" s="68"/>
      <c r="AS2387" s="68"/>
      <c r="AT2387" s="68"/>
    </row>
    <row r="2388" spans="20:46" ht="18.75" customHeight="1">
      <c r="T2388" s="67"/>
      <c r="U2388" s="67"/>
      <c r="V2388" s="67"/>
      <c r="W2388" s="67"/>
      <c r="X2388" s="67"/>
      <c r="Y2388" s="67"/>
      <c r="Z2388" s="67"/>
      <c r="AA2388" s="67"/>
      <c r="AB2388" s="67"/>
      <c r="AC2388" s="67"/>
      <c r="AD2388" s="68"/>
      <c r="AE2388" s="68"/>
      <c r="AF2388" s="68"/>
      <c r="AH2388" s="67"/>
      <c r="AI2388" s="67"/>
      <c r="AJ2388" s="67"/>
      <c r="AK2388" s="67"/>
      <c r="AL2388" s="67"/>
      <c r="AM2388" s="67"/>
      <c r="AN2388" s="67"/>
      <c r="AO2388" s="67"/>
      <c r="AP2388" s="67"/>
      <c r="AQ2388" s="67"/>
      <c r="AR2388" s="68"/>
      <c r="AS2388" s="68"/>
      <c r="AT2388" s="68"/>
    </row>
    <row r="2389" spans="20:46" ht="18.75" customHeight="1">
      <c r="T2389" s="67"/>
      <c r="U2389" s="67"/>
      <c r="V2389" s="67"/>
      <c r="W2389" s="67"/>
      <c r="X2389" s="67"/>
      <c r="Y2389" s="67"/>
      <c r="Z2389" s="67"/>
      <c r="AA2389" s="67"/>
      <c r="AB2389" s="67"/>
      <c r="AC2389" s="67"/>
      <c r="AD2389" s="68"/>
      <c r="AE2389" s="68"/>
      <c r="AF2389" s="68"/>
      <c r="AH2389" s="67"/>
      <c r="AI2389" s="67"/>
      <c r="AJ2389" s="67"/>
      <c r="AK2389" s="67"/>
      <c r="AL2389" s="67"/>
      <c r="AM2389" s="67"/>
      <c r="AN2389" s="67"/>
      <c r="AO2389" s="67"/>
      <c r="AP2389" s="67"/>
      <c r="AQ2389" s="67"/>
      <c r="AR2389" s="68"/>
      <c r="AS2389" s="68"/>
      <c r="AT2389" s="68"/>
    </row>
    <row r="2390" spans="20:46" ht="18.75" customHeight="1">
      <c r="T2390" s="67"/>
      <c r="U2390" s="67"/>
      <c r="V2390" s="67"/>
      <c r="W2390" s="67"/>
      <c r="X2390" s="67"/>
      <c r="Y2390" s="67"/>
      <c r="Z2390" s="67"/>
      <c r="AA2390" s="67"/>
      <c r="AB2390" s="67"/>
      <c r="AC2390" s="67"/>
      <c r="AD2390" s="68"/>
      <c r="AE2390" s="68"/>
      <c r="AF2390" s="68"/>
      <c r="AH2390" s="67"/>
      <c r="AI2390" s="67"/>
      <c r="AJ2390" s="67"/>
      <c r="AK2390" s="67"/>
      <c r="AL2390" s="67"/>
      <c r="AM2390" s="67"/>
      <c r="AN2390" s="67"/>
      <c r="AO2390" s="67"/>
      <c r="AP2390" s="67"/>
      <c r="AQ2390" s="67"/>
      <c r="AR2390" s="68"/>
      <c r="AS2390" s="68"/>
      <c r="AT2390" s="68"/>
    </row>
    <row r="2391" spans="20:46" ht="18.75" customHeight="1">
      <c r="T2391" s="67"/>
      <c r="U2391" s="67"/>
      <c r="V2391" s="67"/>
      <c r="W2391" s="67"/>
      <c r="X2391" s="67"/>
      <c r="Y2391" s="67"/>
      <c r="Z2391" s="67"/>
      <c r="AA2391" s="67"/>
      <c r="AB2391" s="67"/>
      <c r="AC2391" s="67"/>
      <c r="AD2391" s="68"/>
      <c r="AE2391" s="68"/>
      <c r="AF2391" s="68"/>
      <c r="AH2391" s="67"/>
      <c r="AI2391" s="67"/>
      <c r="AJ2391" s="67"/>
      <c r="AK2391" s="67"/>
      <c r="AL2391" s="67"/>
      <c r="AM2391" s="67"/>
      <c r="AN2391" s="67"/>
      <c r="AO2391" s="67"/>
      <c r="AP2391" s="67"/>
      <c r="AQ2391" s="67"/>
      <c r="AR2391" s="68"/>
      <c r="AS2391" s="68"/>
      <c r="AT2391" s="68"/>
    </row>
    <row r="2392" spans="20:46" ht="18.75" customHeight="1">
      <c r="T2392" s="67"/>
      <c r="U2392" s="67"/>
      <c r="V2392" s="67"/>
      <c r="W2392" s="67"/>
      <c r="X2392" s="67"/>
      <c r="Y2392" s="67"/>
      <c r="Z2392" s="67"/>
      <c r="AA2392" s="67"/>
      <c r="AB2392" s="67"/>
      <c r="AC2392" s="67"/>
      <c r="AD2392" s="68"/>
      <c r="AE2392" s="68"/>
      <c r="AF2392" s="68"/>
      <c r="AH2392" s="67"/>
      <c r="AI2392" s="67"/>
      <c r="AJ2392" s="67"/>
      <c r="AK2392" s="67"/>
      <c r="AL2392" s="67"/>
      <c r="AM2392" s="67"/>
      <c r="AN2392" s="67"/>
      <c r="AO2392" s="67"/>
      <c r="AP2392" s="67"/>
      <c r="AQ2392" s="67"/>
      <c r="AR2392" s="68"/>
      <c r="AS2392" s="68"/>
      <c r="AT2392" s="68"/>
    </row>
    <row r="2393" spans="20:46" ht="18.75" customHeight="1">
      <c r="T2393" s="67"/>
      <c r="U2393" s="67"/>
      <c r="V2393" s="67"/>
      <c r="W2393" s="67"/>
      <c r="X2393" s="67"/>
      <c r="Y2393" s="67"/>
      <c r="Z2393" s="67"/>
      <c r="AA2393" s="67"/>
      <c r="AB2393" s="67"/>
      <c r="AC2393" s="67"/>
      <c r="AD2393" s="68"/>
      <c r="AE2393" s="68"/>
      <c r="AF2393" s="68"/>
      <c r="AH2393" s="67"/>
      <c r="AI2393" s="67"/>
      <c r="AJ2393" s="67"/>
      <c r="AK2393" s="67"/>
      <c r="AL2393" s="67"/>
      <c r="AM2393" s="67"/>
      <c r="AN2393" s="67"/>
      <c r="AO2393" s="67"/>
      <c r="AP2393" s="67"/>
      <c r="AQ2393" s="67"/>
      <c r="AR2393" s="68"/>
      <c r="AS2393" s="68"/>
      <c r="AT2393" s="68"/>
    </row>
    <row r="2394" spans="20:46" ht="18.75" customHeight="1">
      <c r="T2394" s="67"/>
      <c r="U2394" s="67"/>
      <c r="V2394" s="67"/>
      <c r="W2394" s="67"/>
      <c r="X2394" s="67"/>
      <c r="Y2394" s="67"/>
      <c r="Z2394" s="67"/>
      <c r="AA2394" s="67"/>
      <c r="AB2394" s="67"/>
      <c r="AC2394" s="67"/>
      <c r="AD2394" s="68"/>
      <c r="AE2394" s="68"/>
      <c r="AF2394" s="68"/>
      <c r="AH2394" s="67"/>
      <c r="AI2394" s="67"/>
      <c r="AJ2394" s="67"/>
      <c r="AK2394" s="67"/>
      <c r="AL2394" s="67"/>
      <c r="AM2394" s="67"/>
      <c r="AN2394" s="67"/>
      <c r="AO2394" s="67"/>
      <c r="AP2394" s="67"/>
      <c r="AQ2394" s="67"/>
      <c r="AR2394" s="68"/>
      <c r="AS2394" s="68"/>
      <c r="AT2394" s="68"/>
    </row>
    <row r="2395" spans="20:46" ht="18.75" customHeight="1">
      <c r="T2395" s="67"/>
      <c r="U2395" s="67"/>
      <c r="V2395" s="67"/>
      <c r="W2395" s="67"/>
      <c r="X2395" s="67"/>
      <c r="Y2395" s="67"/>
      <c r="Z2395" s="67"/>
      <c r="AA2395" s="67"/>
      <c r="AB2395" s="67"/>
      <c r="AC2395" s="67"/>
      <c r="AD2395" s="68"/>
      <c r="AE2395" s="68"/>
      <c r="AF2395" s="68"/>
      <c r="AH2395" s="67"/>
      <c r="AI2395" s="67"/>
      <c r="AJ2395" s="67"/>
      <c r="AK2395" s="67"/>
      <c r="AL2395" s="67"/>
      <c r="AM2395" s="67"/>
      <c r="AN2395" s="67"/>
      <c r="AO2395" s="67"/>
      <c r="AP2395" s="67"/>
      <c r="AQ2395" s="67"/>
      <c r="AR2395" s="68"/>
      <c r="AS2395" s="68"/>
      <c r="AT2395" s="68"/>
    </row>
    <row r="2396" spans="20:46" ht="18.75" customHeight="1">
      <c r="T2396" s="67"/>
      <c r="U2396" s="67"/>
      <c r="V2396" s="67"/>
      <c r="W2396" s="67"/>
      <c r="X2396" s="67"/>
      <c r="Y2396" s="67"/>
      <c r="Z2396" s="67"/>
      <c r="AA2396" s="67"/>
      <c r="AB2396" s="67"/>
      <c r="AC2396" s="67"/>
      <c r="AD2396" s="68"/>
      <c r="AE2396" s="68"/>
      <c r="AF2396" s="68"/>
      <c r="AH2396" s="67"/>
      <c r="AI2396" s="67"/>
      <c r="AJ2396" s="67"/>
      <c r="AK2396" s="67"/>
      <c r="AL2396" s="67"/>
      <c r="AM2396" s="67"/>
      <c r="AN2396" s="67"/>
      <c r="AO2396" s="67"/>
      <c r="AP2396" s="67"/>
      <c r="AQ2396" s="67"/>
      <c r="AR2396" s="68"/>
      <c r="AS2396" s="68"/>
      <c r="AT2396" s="68"/>
    </row>
    <row r="2397" spans="20:46" ht="18.75" customHeight="1">
      <c r="T2397" s="67"/>
      <c r="U2397" s="67"/>
      <c r="V2397" s="67"/>
      <c r="W2397" s="67"/>
      <c r="X2397" s="67"/>
      <c r="Y2397" s="67"/>
      <c r="Z2397" s="67"/>
      <c r="AA2397" s="67"/>
      <c r="AB2397" s="67"/>
      <c r="AC2397" s="67"/>
      <c r="AD2397" s="68"/>
      <c r="AE2397" s="68"/>
      <c r="AF2397" s="68"/>
      <c r="AH2397" s="67"/>
      <c r="AI2397" s="67"/>
      <c r="AJ2397" s="67"/>
      <c r="AK2397" s="67"/>
      <c r="AL2397" s="67"/>
      <c r="AM2397" s="67"/>
      <c r="AN2397" s="67"/>
      <c r="AO2397" s="67"/>
      <c r="AP2397" s="67"/>
      <c r="AQ2397" s="67"/>
      <c r="AR2397" s="68"/>
      <c r="AS2397" s="68"/>
      <c r="AT2397" s="68"/>
    </row>
    <row r="2398" spans="20:46" ht="18.75" customHeight="1">
      <c r="T2398" s="67"/>
      <c r="U2398" s="67"/>
      <c r="V2398" s="67"/>
      <c r="W2398" s="67"/>
      <c r="X2398" s="67"/>
      <c r="Y2398" s="67"/>
      <c r="Z2398" s="67"/>
      <c r="AA2398" s="67"/>
      <c r="AB2398" s="67"/>
      <c r="AC2398" s="67"/>
      <c r="AD2398" s="68"/>
      <c r="AE2398" s="68"/>
      <c r="AF2398" s="68"/>
      <c r="AH2398" s="67"/>
      <c r="AI2398" s="67"/>
      <c r="AJ2398" s="67"/>
      <c r="AK2398" s="67"/>
      <c r="AL2398" s="67"/>
      <c r="AM2398" s="67"/>
      <c r="AN2398" s="67"/>
      <c r="AO2398" s="67"/>
      <c r="AP2398" s="67"/>
      <c r="AQ2398" s="67"/>
      <c r="AR2398" s="68"/>
      <c r="AS2398" s="68"/>
      <c r="AT2398" s="68"/>
    </row>
    <row r="2399" spans="20:46" ht="18.75" customHeight="1">
      <c r="T2399" s="67"/>
      <c r="U2399" s="67"/>
      <c r="V2399" s="67"/>
      <c r="W2399" s="67"/>
      <c r="X2399" s="67"/>
      <c r="Y2399" s="67"/>
      <c r="Z2399" s="67"/>
      <c r="AA2399" s="67"/>
      <c r="AB2399" s="67"/>
      <c r="AC2399" s="67"/>
      <c r="AD2399" s="68"/>
      <c r="AE2399" s="68"/>
      <c r="AF2399" s="68"/>
      <c r="AH2399" s="67"/>
      <c r="AI2399" s="67"/>
      <c r="AJ2399" s="67"/>
      <c r="AK2399" s="67"/>
      <c r="AL2399" s="67"/>
      <c r="AM2399" s="67"/>
      <c r="AN2399" s="67"/>
      <c r="AO2399" s="67"/>
      <c r="AP2399" s="67"/>
      <c r="AQ2399" s="67"/>
      <c r="AR2399" s="68"/>
      <c r="AS2399" s="68"/>
      <c r="AT2399" s="68"/>
    </row>
    <row r="2400" spans="20:46" ht="18.75" customHeight="1">
      <c r="T2400" s="67"/>
      <c r="U2400" s="67"/>
      <c r="V2400" s="67"/>
      <c r="W2400" s="67"/>
      <c r="X2400" s="67"/>
      <c r="Y2400" s="67"/>
      <c r="Z2400" s="67"/>
      <c r="AA2400" s="67"/>
      <c r="AB2400" s="67"/>
      <c r="AC2400" s="67"/>
      <c r="AD2400" s="68"/>
      <c r="AE2400" s="68"/>
      <c r="AF2400" s="68"/>
      <c r="AH2400" s="67"/>
      <c r="AI2400" s="67"/>
      <c r="AJ2400" s="67"/>
      <c r="AK2400" s="67"/>
      <c r="AL2400" s="67"/>
      <c r="AM2400" s="67"/>
      <c r="AN2400" s="67"/>
      <c r="AO2400" s="67"/>
      <c r="AP2400" s="67"/>
      <c r="AQ2400" s="67"/>
      <c r="AR2400" s="68"/>
      <c r="AS2400" s="68"/>
      <c r="AT2400" s="68"/>
    </row>
    <row r="2401" spans="20:46" ht="18.75" customHeight="1">
      <c r="T2401" s="67"/>
      <c r="U2401" s="67"/>
      <c r="V2401" s="67"/>
      <c r="W2401" s="67"/>
      <c r="X2401" s="67"/>
      <c r="Y2401" s="67"/>
      <c r="Z2401" s="67"/>
      <c r="AA2401" s="67"/>
      <c r="AB2401" s="67"/>
      <c r="AC2401" s="67"/>
      <c r="AD2401" s="68"/>
      <c r="AE2401" s="68"/>
      <c r="AF2401" s="68"/>
      <c r="AH2401" s="67"/>
      <c r="AI2401" s="67"/>
      <c r="AJ2401" s="67"/>
      <c r="AK2401" s="67"/>
      <c r="AL2401" s="67"/>
      <c r="AM2401" s="67"/>
      <c r="AN2401" s="67"/>
      <c r="AO2401" s="67"/>
      <c r="AP2401" s="67"/>
      <c r="AQ2401" s="67"/>
      <c r="AR2401" s="68"/>
      <c r="AS2401" s="68"/>
      <c r="AT2401" s="68"/>
    </row>
    <row r="2402" spans="20:46" ht="18.75" customHeight="1">
      <c r="T2402" s="67"/>
      <c r="U2402" s="67"/>
      <c r="V2402" s="67"/>
      <c r="W2402" s="67"/>
      <c r="X2402" s="67"/>
      <c r="Y2402" s="67"/>
      <c r="Z2402" s="67"/>
      <c r="AA2402" s="67"/>
      <c r="AB2402" s="67"/>
      <c r="AC2402" s="67"/>
      <c r="AD2402" s="68"/>
      <c r="AE2402" s="68"/>
      <c r="AF2402" s="68"/>
      <c r="AH2402" s="67"/>
      <c r="AI2402" s="67"/>
      <c r="AJ2402" s="67"/>
      <c r="AK2402" s="67"/>
      <c r="AL2402" s="67"/>
      <c r="AM2402" s="67"/>
      <c r="AN2402" s="67"/>
      <c r="AO2402" s="67"/>
      <c r="AP2402" s="67"/>
      <c r="AQ2402" s="67"/>
      <c r="AR2402" s="68"/>
      <c r="AS2402" s="68"/>
      <c r="AT2402" s="68"/>
    </row>
    <row r="2403" spans="20:46" ht="18.75" customHeight="1">
      <c r="T2403" s="67"/>
      <c r="U2403" s="67"/>
      <c r="V2403" s="67"/>
      <c r="W2403" s="67"/>
      <c r="X2403" s="67"/>
      <c r="Y2403" s="67"/>
      <c r="Z2403" s="67"/>
      <c r="AA2403" s="67"/>
      <c r="AB2403" s="67"/>
      <c r="AC2403" s="67"/>
      <c r="AD2403" s="68"/>
      <c r="AE2403" s="68"/>
      <c r="AF2403" s="68"/>
      <c r="AH2403" s="67"/>
      <c r="AI2403" s="67"/>
      <c r="AJ2403" s="67"/>
      <c r="AK2403" s="67"/>
      <c r="AL2403" s="67"/>
      <c r="AM2403" s="67"/>
      <c r="AN2403" s="67"/>
      <c r="AO2403" s="67"/>
      <c r="AP2403" s="67"/>
      <c r="AQ2403" s="67"/>
      <c r="AR2403" s="68"/>
      <c r="AS2403" s="68"/>
      <c r="AT2403" s="68"/>
    </row>
    <row r="2404" spans="20:46" ht="18.75" customHeight="1">
      <c r="T2404" s="67"/>
      <c r="U2404" s="67"/>
      <c r="V2404" s="67"/>
      <c r="W2404" s="67"/>
      <c r="X2404" s="67"/>
      <c r="Y2404" s="67"/>
      <c r="Z2404" s="67"/>
      <c r="AA2404" s="67"/>
      <c r="AB2404" s="67"/>
      <c r="AC2404" s="67"/>
      <c r="AD2404" s="68"/>
      <c r="AE2404" s="68"/>
      <c r="AF2404" s="68"/>
      <c r="AH2404" s="67"/>
      <c r="AI2404" s="67"/>
      <c r="AJ2404" s="67"/>
      <c r="AK2404" s="67"/>
      <c r="AL2404" s="67"/>
      <c r="AM2404" s="67"/>
      <c r="AN2404" s="67"/>
      <c r="AO2404" s="67"/>
      <c r="AP2404" s="67"/>
      <c r="AQ2404" s="67"/>
      <c r="AR2404" s="68"/>
      <c r="AS2404" s="68"/>
      <c r="AT2404" s="68"/>
    </row>
    <row r="2405" spans="20:46" ht="18.75" customHeight="1">
      <c r="T2405" s="67"/>
      <c r="U2405" s="67"/>
      <c r="V2405" s="67"/>
      <c r="W2405" s="67"/>
      <c r="X2405" s="67"/>
      <c r="Y2405" s="67"/>
      <c r="Z2405" s="67"/>
      <c r="AA2405" s="67"/>
      <c r="AB2405" s="67"/>
      <c r="AC2405" s="67"/>
      <c r="AD2405" s="68"/>
      <c r="AE2405" s="68"/>
      <c r="AF2405" s="68"/>
      <c r="AH2405" s="67"/>
      <c r="AI2405" s="67"/>
      <c r="AJ2405" s="67"/>
      <c r="AK2405" s="67"/>
      <c r="AL2405" s="67"/>
      <c r="AM2405" s="67"/>
      <c r="AN2405" s="67"/>
      <c r="AO2405" s="67"/>
      <c r="AP2405" s="67"/>
      <c r="AQ2405" s="67"/>
      <c r="AR2405" s="68"/>
      <c r="AS2405" s="68"/>
      <c r="AT2405" s="68"/>
    </row>
    <row r="2406" spans="20:46" ht="18.75" customHeight="1">
      <c r="T2406" s="67"/>
      <c r="U2406" s="67"/>
      <c r="V2406" s="67"/>
      <c r="W2406" s="67"/>
      <c r="X2406" s="67"/>
      <c r="Y2406" s="67"/>
      <c r="Z2406" s="67"/>
      <c r="AA2406" s="67"/>
      <c r="AB2406" s="67"/>
      <c r="AC2406" s="67"/>
      <c r="AD2406" s="68"/>
      <c r="AE2406" s="68"/>
      <c r="AF2406" s="68"/>
      <c r="AH2406" s="67"/>
      <c r="AI2406" s="67"/>
      <c r="AJ2406" s="67"/>
      <c r="AK2406" s="67"/>
      <c r="AL2406" s="67"/>
      <c r="AM2406" s="67"/>
      <c r="AN2406" s="67"/>
      <c r="AO2406" s="67"/>
      <c r="AP2406" s="67"/>
      <c r="AQ2406" s="67"/>
      <c r="AR2406" s="68"/>
      <c r="AS2406" s="68"/>
      <c r="AT2406" s="68"/>
    </row>
    <row r="2407" spans="20:46" ht="18.75" customHeight="1">
      <c r="T2407" s="67"/>
      <c r="U2407" s="67"/>
      <c r="V2407" s="67"/>
      <c r="W2407" s="67"/>
      <c r="X2407" s="67"/>
      <c r="Y2407" s="67"/>
      <c r="Z2407" s="67"/>
      <c r="AA2407" s="67"/>
      <c r="AB2407" s="67"/>
      <c r="AC2407" s="67"/>
      <c r="AD2407" s="68"/>
      <c r="AE2407" s="68"/>
      <c r="AF2407" s="68"/>
      <c r="AH2407" s="67"/>
      <c r="AI2407" s="67"/>
      <c r="AJ2407" s="67"/>
      <c r="AK2407" s="67"/>
      <c r="AL2407" s="67"/>
      <c r="AM2407" s="67"/>
      <c r="AN2407" s="67"/>
      <c r="AO2407" s="67"/>
      <c r="AP2407" s="67"/>
      <c r="AQ2407" s="67"/>
      <c r="AR2407" s="68"/>
      <c r="AS2407" s="68"/>
      <c r="AT2407" s="68"/>
    </row>
    <row r="2408" spans="20:46" ht="18.75" customHeight="1">
      <c r="T2408" s="67"/>
      <c r="U2408" s="67"/>
      <c r="V2408" s="67"/>
      <c r="W2408" s="67"/>
      <c r="X2408" s="67"/>
      <c r="Y2408" s="67"/>
      <c r="Z2408" s="67"/>
      <c r="AA2408" s="67"/>
      <c r="AB2408" s="67"/>
      <c r="AC2408" s="67"/>
      <c r="AD2408" s="68"/>
      <c r="AE2408" s="68"/>
      <c r="AF2408" s="68"/>
      <c r="AH2408" s="67"/>
      <c r="AI2408" s="67"/>
      <c r="AJ2408" s="67"/>
      <c r="AK2408" s="67"/>
      <c r="AL2408" s="67"/>
      <c r="AM2408" s="67"/>
      <c r="AN2408" s="67"/>
      <c r="AO2408" s="67"/>
      <c r="AP2408" s="67"/>
      <c r="AQ2408" s="67"/>
      <c r="AR2408" s="68"/>
      <c r="AS2408" s="68"/>
      <c r="AT2408" s="68"/>
    </row>
    <row r="2409" spans="20:46" ht="18.75" customHeight="1">
      <c r="T2409" s="67"/>
      <c r="U2409" s="67"/>
      <c r="V2409" s="67"/>
      <c r="W2409" s="67"/>
      <c r="X2409" s="67"/>
      <c r="Y2409" s="67"/>
      <c r="Z2409" s="67"/>
      <c r="AA2409" s="67"/>
      <c r="AB2409" s="67"/>
      <c r="AC2409" s="67"/>
      <c r="AD2409" s="68"/>
      <c r="AE2409" s="68"/>
      <c r="AF2409" s="68"/>
      <c r="AH2409" s="67"/>
      <c r="AI2409" s="67"/>
      <c r="AJ2409" s="67"/>
      <c r="AK2409" s="67"/>
      <c r="AL2409" s="67"/>
      <c r="AM2409" s="67"/>
      <c r="AN2409" s="67"/>
      <c r="AO2409" s="67"/>
      <c r="AP2409" s="67"/>
      <c r="AQ2409" s="67"/>
      <c r="AR2409" s="68"/>
      <c r="AS2409" s="68"/>
      <c r="AT2409" s="68"/>
    </row>
    <row r="2410" spans="20:46" ht="18.75" customHeight="1">
      <c r="T2410" s="67"/>
      <c r="U2410" s="67"/>
      <c r="V2410" s="67"/>
      <c r="W2410" s="67"/>
      <c r="X2410" s="67"/>
      <c r="Y2410" s="67"/>
      <c r="Z2410" s="67"/>
      <c r="AA2410" s="67"/>
      <c r="AB2410" s="67"/>
      <c r="AC2410" s="67"/>
      <c r="AD2410" s="68"/>
      <c r="AE2410" s="68"/>
      <c r="AF2410" s="68"/>
      <c r="AH2410" s="67"/>
      <c r="AI2410" s="67"/>
      <c r="AJ2410" s="67"/>
      <c r="AK2410" s="67"/>
      <c r="AL2410" s="67"/>
      <c r="AM2410" s="67"/>
      <c r="AN2410" s="67"/>
      <c r="AO2410" s="67"/>
      <c r="AP2410" s="67"/>
      <c r="AQ2410" s="67"/>
      <c r="AR2410" s="68"/>
      <c r="AS2410" s="68"/>
      <c r="AT2410" s="68"/>
    </row>
    <row r="2411" spans="20:46" ht="18.75" customHeight="1">
      <c r="T2411" s="67"/>
      <c r="U2411" s="67"/>
      <c r="V2411" s="67"/>
      <c r="W2411" s="67"/>
      <c r="X2411" s="67"/>
      <c r="Y2411" s="67"/>
      <c r="Z2411" s="67"/>
      <c r="AA2411" s="67"/>
      <c r="AB2411" s="67"/>
      <c r="AC2411" s="67"/>
      <c r="AD2411" s="68"/>
      <c r="AE2411" s="68"/>
      <c r="AF2411" s="68"/>
      <c r="AH2411" s="67"/>
      <c r="AI2411" s="67"/>
      <c r="AJ2411" s="67"/>
      <c r="AK2411" s="67"/>
      <c r="AL2411" s="67"/>
      <c r="AM2411" s="67"/>
      <c r="AN2411" s="67"/>
      <c r="AO2411" s="67"/>
      <c r="AP2411" s="67"/>
      <c r="AQ2411" s="67"/>
      <c r="AR2411" s="68"/>
      <c r="AS2411" s="68"/>
      <c r="AT2411" s="68"/>
    </row>
    <row r="2412" spans="20:46" ht="18.75" customHeight="1">
      <c r="T2412" s="67"/>
      <c r="U2412" s="67"/>
      <c r="V2412" s="67"/>
      <c r="W2412" s="67"/>
      <c r="X2412" s="67"/>
      <c r="Y2412" s="67"/>
      <c r="Z2412" s="67"/>
      <c r="AA2412" s="67"/>
      <c r="AB2412" s="67"/>
      <c r="AC2412" s="67"/>
      <c r="AD2412" s="68"/>
      <c r="AE2412" s="68"/>
      <c r="AF2412" s="68"/>
      <c r="AH2412" s="67"/>
      <c r="AI2412" s="67"/>
      <c r="AJ2412" s="67"/>
      <c r="AK2412" s="67"/>
      <c r="AL2412" s="67"/>
      <c r="AM2412" s="67"/>
      <c r="AN2412" s="67"/>
      <c r="AO2412" s="67"/>
      <c r="AP2412" s="67"/>
      <c r="AQ2412" s="67"/>
      <c r="AR2412" s="68"/>
      <c r="AS2412" s="68"/>
      <c r="AT2412" s="68"/>
    </row>
    <row r="2413" spans="20:46" ht="18.75" customHeight="1">
      <c r="T2413" s="67"/>
      <c r="U2413" s="67"/>
      <c r="V2413" s="67"/>
      <c r="W2413" s="67"/>
      <c r="X2413" s="67"/>
      <c r="Y2413" s="67"/>
      <c r="Z2413" s="67"/>
      <c r="AA2413" s="67"/>
      <c r="AB2413" s="67"/>
      <c r="AC2413" s="67"/>
      <c r="AD2413" s="68"/>
      <c r="AE2413" s="68"/>
      <c r="AF2413" s="68"/>
      <c r="AH2413" s="67"/>
      <c r="AI2413" s="67"/>
      <c r="AJ2413" s="67"/>
      <c r="AK2413" s="67"/>
      <c r="AL2413" s="67"/>
      <c r="AM2413" s="67"/>
      <c r="AN2413" s="67"/>
      <c r="AO2413" s="67"/>
      <c r="AP2413" s="67"/>
      <c r="AQ2413" s="67"/>
      <c r="AR2413" s="68"/>
      <c r="AS2413" s="68"/>
      <c r="AT2413" s="68"/>
    </row>
    <row r="2414" spans="20:46" ht="18.75" customHeight="1">
      <c r="T2414" s="67"/>
      <c r="U2414" s="67"/>
      <c r="V2414" s="67"/>
      <c r="W2414" s="67"/>
      <c r="X2414" s="67"/>
      <c r="Y2414" s="67"/>
      <c r="Z2414" s="67"/>
      <c r="AA2414" s="67"/>
      <c r="AB2414" s="67"/>
      <c r="AC2414" s="67"/>
      <c r="AD2414" s="68"/>
      <c r="AE2414" s="68"/>
      <c r="AF2414" s="68"/>
      <c r="AH2414" s="67"/>
      <c r="AI2414" s="67"/>
      <c r="AJ2414" s="67"/>
      <c r="AK2414" s="67"/>
      <c r="AL2414" s="67"/>
      <c r="AM2414" s="67"/>
      <c r="AN2414" s="67"/>
      <c r="AO2414" s="67"/>
      <c r="AP2414" s="67"/>
      <c r="AQ2414" s="67"/>
      <c r="AR2414" s="68"/>
      <c r="AS2414" s="68"/>
      <c r="AT2414" s="68"/>
    </row>
    <row r="2415" spans="20:46" ht="18.75" customHeight="1">
      <c r="T2415" s="67"/>
      <c r="U2415" s="67"/>
      <c r="V2415" s="67"/>
      <c r="W2415" s="67"/>
      <c r="X2415" s="67"/>
      <c r="Y2415" s="67"/>
      <c r="Z2415" s="67"/>
      <c r="AA2415" s="67"/>
      <c r="AB2415" s="67"/>
      <c r="AC2415" s="67"/>
      <c r="AD2415" s="68"/>
      <c r="AE2415" s="68"/>
      <c r="AF2415" s="68"/>
      <c r="AH2415" s="67"/>
      <c r="AI2415" s="67"/>
      <c r="AJ2415" s="67"/>
      <c r="AK2415" s="67"/>
      <c r="AL2415" s="67"/>
      <c r="AM2415" s="67"/>
      <c r="AN2415" s="67"/>
      <c r="AO2415" s="67"/>
      <c r="AP2415" s="67"/>
      <c r="AQ2415" s="67"/>
      <c r="AR2415" s="68"/>
      <c r="AS2415" s="68"/>
      <c r="AT2415" s="68"/>
    </row>
    <row r="2416" spans="20:46" ht="18.75" customHeight="1">
      <c r="T2416" s="67"/>
      <c r="U2416" s="67"/>
      <c r="V2416" s="67"/>
      <c r="W2416" s="67"/>
      <c r="X2416" s="67"/>
      <c r="Y2416" s="67"/>
      <c r="Z2416" s="67"/>
      <c r="AA2416" s="67"/>
      <c r="AB2416" s="67"/>
      <c r="AC2416" s="67"/>
      <c r="AD2416" s="68"/>
      <c r="AE2416" s="68"/>
      <c r="AF2416" s="68"/>
      <c r="AH2416" s="67"/>
      <c r="AI2416" s="67"/>
      <c r="AJ2416" s="67"/>
      <c r="AK2416" s="67"/>
      <c r="AL2416" s="67"/>
      <c r="AM2416" s="67"/>
      <c r="AN2416" s="67"/>
      <c r="AO2416" s="67"/>
      <c r="AP2416" s="67"/>
      <c r="AQ2416" s="67"/>
      <c r="AR2416" s="68"/>
      <c r="AS2416" s="68"/>
      <c r="AT2416" s="68"/>
    </row>
    <row r="2417" spans="20:46" ht="18.75" customHeight="1">
      <c r="T2417" s="67"/>
      <c r="U2417" s="67"/>
      <c r="V2417" s="67"/>
      <c r="W2417" s="67"/>
      <c r="X2417" s="67"/>
      <c r="Y2417" s="67"/>
      <c r="Z2417" s="67"/>
      <c r="AA2417" s="67"/>
      <c r="AB2417" s="67"/>
      <c r="AC2417" s="67"/>
      <c r="AD2417" s="68"/>
      <c r="AE2417" s="68"/>
      <c r="AF2417" s="68"/>
      <c r="AH2417" s="67"/>
      <c r="AI2417" s="67"/>
      <c r="AJ2417" s="67"/>
      <c r="AK2417" s="67"/>
      <c r="AL2417" s="67"/>
      <c r="AM2417" s="67"/>
      <c r="AN2417" s="67"/>
      <c r="AO2417" s="67"/>
      <c r="AP2417" s="67"/>
      <c r="AQ2417" s="67"/>
      <c r="AR2417" s="68"/>
      <c r="AS2417" s="68"/>
      <c r="AT2417" s="68"/>
    </row>
    <row r="2418" spans="20:46" ht="18.75" customHeight="1">
      <c r="T2418" s="67"/>
      <c r="U2418" s="67"/>
      <c r="V2418" s="67"/>
      <c r="W2418" s="67"/>
      <c r="X2418" s="67"/>
      <c r="Y2418" s="67"/>
      <c r="Z2418" s="67"/>
      <c r="AA2418" s="67"/>
      <c r="AB2418" s="67"/>
      <c r="AC2418" s="67"/>
      <c r="AD2418" s="68"/>
      <c r="AE2418" s="68"/>
      <c r="AF2418" s="68"/>
      <c r="AH2418" s="67"/>
      <c r="AI2418" s="67"/>
      <c r="AJ2418" s="67"/>
      <c r="AK2418" s="67"/>
      <c r="AL2418" s="67"/>
      <c r="AM2418" s="67"/>
      <c r="AN2418" s="67"/>
      <c r="AO2418" s="67"/>
      <c r="AP2418" s="67"/>
      <c r="AQ2418" s="67"/>
      <c r="AR2418" s="68"/>
      <c r="AS2418" s="68"/>
      <c r="AT2418" s="68"/>
    </row>
    <row r="2419" spans="20:46" ht="18.75" customHeight="1">
      <c r="T2419" s="67"/>
      <c r="U2419" s="67"/>
      <c r="V2419" s="67"/>
      <c r="W2419" s="67"/>
      <c r="X2419" s="67"/>
      <c r="Y2419" s="67"/>
      <c r="Z2419" s="67"/>
      <c r="AA2419" s="67"/>
      <c r="AB2419" s="67"/>
      <c r="AC2419" s="67"/>
      <c r="AD2419" s="68"/>
      <c r="AE2419" s="68"/>
      <c r="AF2419" s="68"/>
      <c r="AH2419" s="67"/>
      <c r="AI2419" s="67"/>
      <c r="AJ2419" s="67"/>
      <c r="AK2419" s="67"/>
      <c r="AL2419" s="67"/>
      <c r="AM2419" s="67"/>
      <c r="AN2419" s="67"/>
      <c r="AO2419" s="67"/>
      <c r="AP2419" s="67"/>
      <c r="AQ2419" s="67"/>
      <c r="AR2419" s="68"/>
      <c r="AS2419" s="68"/>
      <c r="AT2419" s="68"/>
    </row>
    <row r="2420" spans="20:46" ht="18.75" customHeight="1">
      <c r="T2420" s="67"/>
      <c r="U2420" s="67"/>
      <c r="V2420" s="67"/>
      <c r="W2420" s="67"/>
      <c r="X2420" s="67"/>
      <c r="Y2420" s="67"/>
      <c r="Z2420" s="67"/>
      <c r="AA2420" s="67"/>
      <c r="AB2420" s="67"/>
      <c r="AC2420" s="67"/>
      <c r="AD2420" s="68"/>
      <c r="AE2420" s="68"/>
      <c r="AF2420" s="68"/>
      <c r="AH2420" s="67"/>
      <c r="AI2420" s="67"/>
      <c r="AJ2420" s="67"/>
      <c r="AK2420" s="67"/>
      <c r="AL2420" s="67"/>
      <c r="AM2420" s="67"/>
      <c r="AN2420" s="67"/>
      <c r="AO2420" s="67"/>
      <c r="AP2420" s="67"/>
      <c r="AQ2420" s="67"/>
      <c r="AR2420" s="68"/>
      <c r="AS2420" s="68"/>
      <c r="AT2420" s="68"/>
    </row>
    <row r="2421" spans="20:46" ht="18.75" customHeight="1">
      <c r="T2421" s="67"/>
      <c r="U2421" s="67"/>
      <c r="V2421" s="67"/>
      <c r="W2421" s="67"/>
      <c r="X2421" s="67"/>
      <c r="Y2421" s="67"/>
      <c r="Z2421" s="67"/>
      <c r="AA2421" s="67"/>
      <c r="AB2421" s="67"/>
      <c r="AC2421" s="67"/>
      <c r="AD2421" s="68"/>
      <c r="AE2421" s="68"/>
      <c r="AF2421" s="68"/>
      <c r="AH2421" s="67"/>
      <c r="AI2421" s="67"/>
      <c r="AJ2421" s="67"/>
      <c r="AK2421" s="67"/>
      <c r="AL2421" s="67"/>
      <c r="AM2421" s="67"/>
      <c r="AN2421" s="67"/>
      <c r="AO2421" s="67"/>
      <c r="AP2421" s="67"/>
      <c r="AQ2421" s="67"/>
      <c r="AR2421" s="68"/>
      <c r="AS2421" s="68"/>
      <c r="AT2421" s="68"/>
    </row>
    <row r="2422" spans="20:46" ht="18.75" customHeight="1">
      <c r="T2422" s="67"/>
      <c r="U2422" s="67"/>
      <c r="V2422" s="67"/>
      <c r="W2422" s="67"/>
      <c r="X2422" s="67"/>
      <c r="Y2422" s="67"/>
      <c r="Z2422" s="67"/>
      <c r="AA2422" s="67"/>
      <c r="AB2422" s="67"/>
      <c r="AC2422" s="67"/>
      <c r="AD2422" s="68"/>
      <c r="AE2422" s="68"/>
      <c r="AF2422" s="68"/>
      <c r="AH2422" s="67"/>
      <c r="AI2422" s="67"/>
      <c r="AJ2422" s="67"/>
      <c r="AK2422" s="67"/>
      <c r="AL2422" s="67"/>
      <c r="AM2422" s="67"/>
      <c r="AN2422" s="67"/>
      <c r="AO2422" s="67"/>
      <c r="AP2422" s="67"/>
      <c r="AQ2422" s="67"/>
      <c r="AR2422" s="68"/>
      <c r="AS2422" s="68"/>
      <c r="AT2422" s="68"/>
    </row>
    <row r="2423" spans="20:46" ht="18.75" customHeight="1">
      <c r="T2423" s="67"/>
      <c r="U2423" s="67"/>
      <c r="V2423" s="67"/>
      <c r="W2423" s="67"/>
      <c r="X2423" s="67"/>
      <c r="Y2423" s="67"/>
      <c r="Z2423" s="67"/>
      <c r="AA2423" s="67"/>
      <c r="AB2423" s="67"/>
      <c r="AC2423" s="67"/>
      <c r="AD2423" s="68"/>
      <c r="AE2423" s="68"/>
      <c r="AF2423" s="68"/>
      <c r="AH2423" s="67"/>
      <c r="AI2423" s="67"/>
      <c r="AJ2423" s="67"/>
      <c r="AK2423" s="67"/>
      <c r="AL2423" s="67"/>
      <c r="AM2423" s="67"/>
      <c r="AN2423" s="67"/>
      <c r="AO2423" s="67"/>
      <c r="AP2423" s="67"/>
      <c r="AQ2423" s="67"/>
      <c r="AR2423" s="68"/>
      <c r="AS2423" s="68"/>
      <c r="AT2423" s="68"/>
    </row>
    <row r="2424" spans="20:46" ht="18.75" customHeight="1">
      <c r="T2424" s="67"/>
      <c r="U2424" s="67"/>
      <c r="V2424" s="67"/>
      <c r="W2424" s="67"/>
      <c r="X2424" s="67"/>
      <c r="Y2424" s="67"/>
      <c r="Z2424" s="67"/>
      <c r="AA2424" s="67"/>
      <c r="AB2424" s="67"/>
      <c r="AC2424" s="67"/>
      <c r="AD2424" s="68"/>
      <c r="AE2424" s="68"/>
      <c r="AF2424" s="68"/>
      <c r="AH2424" s="67"/>
      <c r="AI2424" s="67"/>
      <c r="AJ2424" s="67"/>
      <c r="AK2424" s="67"/>
      <c r="AL2424" s="67"/>
      <c r="AM2424" s="67"/>
      <c r="AN2424" s="67"/>
      <c r="AO2424" s="67"/>
      <c r="AP2424" s="67"/>
      <c r="AQ2424" s="67"/>
      <c r="AR2424" s="68"/>
      <c r="AS2424" s="68"/>
      <c r="AT2424" s="68"/>
    </row>
    <row r="2425" spans="20:46" ht="18.75" customHeight="1">
      <c r="T2425" s="67"/>
      <c r="U2425" s="67"/>
      <c r="V2425" s="67"/>
      <c r="W2425" s="67"/>
      <c r="X2425" s="67"/>
      <c r="Y2425" s="67"/>
      <c r="Z2425" s="67"/>
      <c r="AA2425" s="67"/>
      <c r="AB2425" s="67"/>
      <c r="AC2425" s="67"/>
      <c r="AD2425" s="68"/>
      <c r="AE2425" s="68"/>
      <c r="AF2425" s="68"/>
      <c r="AH2425" s="67"/>
      <c r="AI2425" s="67"/>
      <c r="AJ2425" s="67"/>
      <c r="AK2425" s="67"/>
      <c r="AL2425" s="67"/>
      <c r="AM2425" s="67"/>
      <c r="AN2425" s="67"/>
      <c r="AO2425" s="67"/>
      <c r="AP2425" s="67"/>
      <c r="AQ2425" s="67"/>
      <c r="AR2425" s="68"/>
      <c r="AS2425" s="68"/>
      <c r="AT2425" s="68"/>
    </row>
    <row r="2426" spans="20:46" ht="18.75" customHeight="1">
      <c r="T2426" s="67"/>
      <c r="U2426" s="67"/>
      <c r="V2426" s="67"/>
      <c r="W2426" s="67"/>
      <c r="X2426" s="67"/>
      <c r="Y2426" s="67"/>
      <c r="Z2426" s="67"/>
      <c r="AA2426" s="67"/>
      <c r="AB2426" s="67"/>
      <c r="AC2426" s="67"/>
      <c r="AD2426" s="68"/>
      <c r="AE2426" s="68"/>
      <c r="AF2426" s="68"/>
      <c r="AH2426" s="67"/>
      <c r="AI2426" s="67"/>
      <c r="AJ2426" s="67"/>
      <c r="AK2426" s="67"/>
      <c r="AL2426" s="67"/>
      <c r="AM2426" s="67"/>
      <c r="AN2426" s="67"/>
      <c r="AO2426" s="67"/>
      <c r="AP2426" s="67"/>
      <c r="AQ2426" s="67"/>
      <c r="AR2426" s="68"/>
      <c r="AS2426" s="68"/>
      <c r="AT2426" s="68"/>
    </row>
    <row r="2427" spans="20:46" ht="18.75" customHeight="1">
      <c r="T2427" s="67"/>
      <c r="U2427" s="67"/>
      <c r="V2427" s="67"/>
      <c r="W2427" s="67"/>
      <c r="X2427" s="67"/>
      <c r="Y2427" s="67"/>
      <c r="Z2427" s="67"/>
      <c r="AA2427" s="67"/>
      <c r="AB2427" s="67"/>
      <c r="AC2427" s="67"/>
      <c r="AD2427" s="68"/>
      <c r="AE2427" s="68"/>
      <c r="AF2427" s="68"/>
      <c r="AH2427" s="67"/>
      <c r="AI2427" s="67"/>
      <c r="AJ2427" s="67"/>
      <c r="AK2427" s="67"/>
      <c r="AL2427" s="67"/>
      <c r="AM2427" s="67"/>
      <c r="AN2427" s="67"/>
      <c r="AO2427" s="67"/>
      <c r="AP2427" s="67"/>
      <c r="AQ2427" s="67"/>
      <c r="AR2427" s="68"/>
      <c r="AS2427" s="68"/>
      <c r="AT2427" s="68"/>
    </row>
    <row r="2428" spans="20:46" ht="18.75" customHeight="1">
      <c r="T2428" s="67"/>
      <c r="U2428" s="67"/>
      <c r="V2428" s="67"/>
      <c r="W2428" s="67"/>
      <c r="X2428" s="67"/>
      <c r="Y2428" s="67"/>
      <c r="Z2428" s="67"/>
      <c r="AA2428" s="67"/>
      <c r="AB2428" s="67"/>
      <c r="AC2428" s="67"/>
      <c r="AD2428" s="68"/>
      <c r="AE2428" s="68"/>
      <c r="AF2428" s="68"/>
      <c r="AH2428" s="67"/>
      <c r="AI2428" s="67"/>
      <c r="AJ2428" s="67"/>
      <c r="AK2428" s="67"/>
      <c r="AL2428" s="67"/>
      <c r="AM2428" s="67"/>
      <c r="AN2428" s="67"/>
      <c r="AO2428" s="67"/>
      <c r="AP2428" s="67"/>
      <c r="AQ2428" s="67"/>
      <c r="AR2428" s="68"/>
      <c r="AS2428" s="68"/>
      <c r="AT2428" s="68"/>
    </row>
    <row r="2429" spans="20:46" ht="18.75" customHeight="1">
      <c r="T2429" s="67"/>
      <c r="U2429" s="67"/>
      <c r="V2429" s="67"/>
      <c r="W2429" s="67"/>
      <c r="X2429" s="67"/>
      <c r="Y2429" s="67"/>
      <c r="Z2429" s="67"/>
      <c r="AA2429" s="67"/>
      <c r="AB2429" s="67"/>
      <c r="AC2429" s="67"/>
      <c r="AD2429" s="68"/>
      <c r="AE2429" s="68"/>
      <c r="AF2429" s="68"/>
      <c r="AH2429" s="67"/>
      <c r="AI2429" s="67"/>
      <c r="AJ2429" s="67"/>
      <c r="AK2429" s="67"/>
      <c r="AL2429" s="67"/>
      <c r="AM2429" s="67"/>
      <c r="AN2429" s="67"/>
      <c r="AO2429" s="67"/>
      <c r="AP2429" s="67"/>
      <c r="AQ2429" s="67"/>
      <c r="AR2429" s="68"/>
      <c r="AS2429" s="68"/>
      <c r="AT2429" s="68"/>
    </row>
    <row r="2430" spans="20:46" ht="18.75" customHeight="1">
      <c r="T2430" s="67"/>
      <c r="U2430" s="67"/>
      <c r="V2430" s="67"/>
      <c r="W2430" s="67"/>
      <c r="X2430" s="67"/>
      <c r="Y2430" s="67"/>
      <c r="Z2430" s="67"/>
      <c r="AA2430" s="67"/>
      <c r="AB2430" s="67"/>
      <c r="AC2430" s="67"/>
      <c r="AD2430" s="68"/>
      <c r="AE2430" s="68"/>
      <c r="AF2430" s="68"/>
      <c r="AH2430" s="67"/>
      <c r="AI2430" s="67"/>
      <c r="AJ2430" s="67"/>
      <c r="AK2430" s="67"/>
      <c r="AL2430" s="67"/>
      <c r="AM2430" s="67"/>
      <c r="AN2430" s="67"/>
      <c r="AO2430" s="67"/>
      <c r="AP2430" s="67"/>
      <c r="AQ2430" s="67"/>
      <c r="AR2430" s="68"/>
      <c r="AS2430" s="68"/>
      <c r="AT2430" s="68"/>
    </row>
    <row r="2431" spans="20:46" ht="18.75" customHeight="1">
      <c r="T2431" s="67"/>
      <c r="U2431" s="67"/>
      <c r="V2431" s="67"/>
      <c r="W2431" s="67"/>
      <c r="X2431" s="67"/>
      <c r="Y2431" s="67"/>
      <c r="Z2431" s="67"/>
      <c r="AA2431" s="67"/>
      <c r="AB2431" s="67"/>
      <c r="AC2431" s="67"/>
      <c r="AD2431" s="68"/>
      <c r="AE2431" s="68"/>
      <c r="AF2431" s="68"/>
      <c r="AH2431" s="67"/>
      <c r="AI2431" s="67"/>
      <c r="AJ2431" s="67"/>
      <c r="AK2431" s="67"/>
      <c r="AL2431" s="67"/>
      <c r="AM2431" s="67"/>
      <c r="AN2431" s="67"/>
      <c r="AO2431" s="67"/>
      <c r="AP2431" s="67"/>
      <c r="AQ2431" s="67"/>
      <c r="AR2431" s="68"/>
      <c r="AS2431" s="68"/>
      <c r="AT2431" s="68"/>
    </row>
    <row r="2432" spans="20:46" ht="18.75" customHeight="1">
      <c r="T2432" s="67"/>
      <c r="U2432" s="67"/>
      <c r="V2432" s="67"/>
      <c r="W2432" s="67"/>
      <c r="X2432" s="67"/>
      <c r="Y2432" s="67"/>
      <c r="Z2432" s="67"/>
      <c r="AA2432" s="67"/>
      <c r="AB2432" s="67"/>
      <c r="AC2432" s="67"/>
      <c r="AD2432" s="68"/>
      <c r="AE2432" s="68"/>
      <c r="AF2432" s="68"/>
      <c r="AH2432" s="67"/>
      <c r="AI2432" s="67"/>
      <c r="AJ2432" s="67"/>
      <c r="AK2432" s="67"/>
      <c r="AL2432" s="67"/>
      <c r="AM2432" s="67"/>
      <c r="AN2432" s="67"/>
      <c r="AO2432" s="67"/>
      <c r="AP2432" s="67"/>
      <c r="AQ2432" s="67"/>
      <c r="AR2432" s="68"/>
      <c r="AS2432" s="68"/>
      <c r="AT2432" s="68"/>
    </row>
    <row r="2433" spans="20:46" ht="18.75" customHeight="1">
      <c r="T2433" s="67"/>
      <c r="U2433" s="67"/>
      <c r="V2433" s="67"/>
      <c r="W2433" s="67"/>
      <c r="X2433" s="67"/>
      <c r="Y2433" s="67"/>
      <c r="Z2433" s="67"/>
      <c r="AA2433" s="67"/>
      <c r="AB2433" s="67"/>
      <c r="AC2433" s="67"/>
      <c r="AD2433" s="68"/>
      <c r="AE2433" s="68"/>
      <c r="AF2433" s="68"/>
      <c r="AH2433" s="67"/>
      <c r="AI2433" s="67"/>
      <c r="AJ2433" s="67"/>
      <c r="AK2433" s="67"/>
      <c r="AL2433" s="67"/>
      <c r="AM2433" s="67"/>
      <c r="AN2433" s="67"/>
      <c r="AO2433" s="67"/>
      <c r="AP2433" s="67"/>
      <c r="AQ2433" s="67"/>
      <c r="AR2433" s="68"/>
      <c r="AS2433" s="68"/>
      <c r="AT2433" s="68"/>
    </row>
    <row r="2434" spans="20:46" ht="18.75" customHeight="1">
      <c r="T2434" s="67"/>
      <c r="U2434" s="67"/>
      <c r="V2434" s="67"/>
      <c r="W2434" s="67"/>
      <c r="X2434" s="67"/>
      <c r="Y2434" s="67"/>
      <c r="Z2434" s="67"/>
      <c r="AA2434" s="67"/>
      <c r="AB2434" s="67"/>
      <c r="AC2434" s="67"/>
      <c r="AD2434" s="68"/>
      <c r="AE2434" s="68"/>
      <c r="AF2434" s="68"/>
      <c r="AH2434" s="67"/>
      <c r="AI2434" s="67"/>
      <c r="AJ2434" s="67"/>
      <c r="AK2434" s="67"/>
      <c r="AL2434" s="67"/>
      <c r="AM2434" s="67"/>
      <c r="AN2434" s="67"/>
      <c r="AO2434" s="67"/>
      <c r="AP2434" s="67"/>
      <c r="AQ2434" s="67"/>
      <c r="AR2434" s="68"/>
      <c r="AS2434" s="68"/>
      <c r="AT2434" s="68"/>
    </row>
    <row r="2435" spans="20:46" ht="18.75" customHeight="1">
      <c r="T2435" s="67"/>
      <c r="U2435" s="67"/>
      <c r="V2435" s="67"/>
      <c r="W2435" s="67"/>
      <c r="X2435" s="67"/>
      <c r="Y2435" s="67"/>
      <c r="Z2435" s="67"/>
      <c r="AA2435" s="67"/>
      <c r="AB2435" s="67"/>
      <c r="AC2435" s="67"/>
      <c r="AD2435" s="68"/>
      <c r="AE2435" s="68"/>
      <c r="AF2435" s="68"/>
      <c r="AH2435" s="67"/>
      <c r="AI2435" s="67"/>
      <c r="AJ2435" s="67"/>
      <c r="AK2435" s="67"/>
      <c r="AL2435" s="67"/>
      <c r="AM2435" s="67"/>
      <c r="AN2435" s="67"/>
      <c r="AO2435" s="67"/>
      <c r="AP2435" s="67"/>
      <c r="AQ2435" s="67"/>
      <c r="AR2435" s="68"/>
      <c r="AS2435" s="68"/>
      <c r="AT2435" s="68"/>
    </row>
    <row r="2436" spans="20:46" ht="18.75" customHeight="1">
      <c r="T2436" s="67"/>
      <c r="U2436" s="67"/>
      <c r="V2436" s="67"/>
      <c r="W2436" s="67"/>
      <c r="X2436" s="67"/>
      <c r="Y2436" s="67"/>
      <c r="Z2436" s="67"/>
      <c r="AA2436" s="67"/>
      <c r="AB2436" s="67"/>
      <c r="AC2436" s="67"/>
      <c r="AD2436" s="68"/>
      <c r="AE2436" s="68"/>
      <c r="AF2436" s="68"/>
      <c r="AH2436" s="67"/>
      <c r="AI2436" s="67"/>
      <c r="AJ2436" s="67"/>
      <c r="AK2436" s="67"/>
      <c r="AL2436" s="67"/>
      <c r="AM2436" s="67"/>
      <c r="AN2436" s="67"/>
      <c r="AO2436" s="67"/>
      <c r="AP2436" s="67"/>
      <c r="AQ2436" s="67"/>
      <c r="AR2436" s="68"/>
      <c r="AS2436" s="68"/>
      <c r="AT2436" s="68"/>
    </row>
    <row r="2437" spans="20:46" ht="18.75" customHeight="1">
      <c r="T2437" s="67"/>
      <c r="U2437" s="67"/>
      <c r="V2437" s="67"/>
      <c r="W2437" s="67"/>
      <c r="X2437" s="67"/>
      <c r="Y2437" s="67"/>
      <c r="Z2437" s="67"/>
      <c r="AA2437" s="67"/>
      <c r="AB2437" s="67"/>
      <c r="AC2437" s="67"/>
      <c r="AD2437" s="68"/>
      <c r="AE2437" s="68"/>
      <c r="AF2437" s="68"/>
      <c r="AH2437" s="67"/>
      <c r="AI2437" s="67"/>
      <c r="AJ2437" s="67"/>
      <c r="AK2437" s="67"/>
      <c r="AL2437" s="67"/>
      <c r="AM2437" s="67"/>
      <c r="AN2437" s="67"/>
      <c r="AO2437" s="67"/>
      <c r="AP2437" s="67"/>
      <c r="AQ2437" s="67"/>
      <c r="AR2437" s="68"/>
      <c r="AS2437" s="68"/>
      <c r="AT2437" s="68"/>
    </row>
    <row r="2438" spans="20:46" ht="18.75" customHeight="1">
      <c r="T2438" s="67"/>
      <c r="U2438" s="67"/>
      <c r="V2438" s="67"/>
      <c r="W2438" s="67"/>
      <c r="X2438" s="67"/>
      <c r="Y2438" s="67"/>
      <c r="Z2438" s="67"/>
      <c r="AA2438" s="67"/>
      <c r="AB2438" s="67"/>
      <c r="AC2438" s="67"/>
      <c r="AD2438" s="68"/>
      <c r="AE2438" s="68"/>
      <c r="AF2438" s="68"/>
      <c r="AH2438" s="67"/>
      <c r="AI2438" s="67"/>
      <c r="AJ2438" s="67"/>
      <c r="AK2438" s="67"/>
      <c r="AL2438" s="67"/>
      <c r="AM2438" s="67"/>
      <c r="AN2438" s="67"/>
      <c r="AO2438" s="67"/>
      <c r="AP2438" s="67"/>
      <c r="AQ2438" s="67"/>
      <c r="AR2438" s="68"/>
      <c r="AS2438" s="68"/>
      <c r="AT2438" s="68"/>
    </row>
    <row r="2439" spans="20:46" ht="18.75" customHeight="1">
      <c r="T2439" s="67"/>
      <c r="U2439" s="67"/>
      <c r="V2439" s="67"/>
      <c r="W2439" s="67"/>
      <c r="X2439" s="67"/>
      <c r="Y2439" s="67"/>
      <c r="Z2439" s="67"/>
      <c r="AA2439" s="67"/>
      <c r="AB2439" s="67"/>
      <c r="AC2439" s="67"/>
      <c r="AD2439" s="68"/>
      <c r="AE2439" s="68"/>
      <c r="AF2439" s="68"/>
      <c r="AH2439" s="67"/>
      <c r="AI2439" s="67"/>
      <c r="AJ2439" s="67"/>
      <c r="AK2439" s="67"/>
      <c r="AL2439" s="67"/>
      <c r="AM2439" s="67"/>
      <c r="AN2439" s="67"/>
      <c r="AO2439" s="67"/>
      <c r="AP2439" s="67"/>
      <c r="AQ2439" s="67"/>
      <c r="AR2439" s="68"/>
      <c r="AS2439" s="68"/>
      <c r="AT2439" s="68"/>
    </row>
    <row r="2440" spans="20:46" ht="18.75" customHeight="1">
      <c r="T2440" s="67"/>
      <c r="U2440" s="67"/>
      <c r="V2440" s="67"/>
      <c r="W2440" s="67"/>
      <c r="X2440" s="67"/>
      <c r="Y2440" s="67"/>
      <c r="Z2440" s="67"/>
      <c r="AA2440" s="67"/>
      <c r="AB2440" s="67"/>
      <c r="AC2440" s="67"/>
      <c r="AD2440" s="68"/>
      <c r="AE2440" s="68"/>
      <c r="AF2440" s="68"/>
      <c r="AH2440" s="67"/>
      <c r="AI2440" s="67"/>
      <c r="AJ2440" s="67"/>
      <c r="AK2440" s="67"/>
      <c r="AL2440" s="67"/>
      <c r="AM2440" s="67"/>
      <c r="AN2440" s="67"/>
      <c r="AO2440" s="67"/>
      <c r="AP2440" s="67"/>
      <c r="AQ2440" s="67"/>
      <c r="AR2440" s="68"/>
      <c r="AS2440" s="68"/>
      <c r="AT2440" s="68"/>
    </row>
    <row r="2441" spans="20:46" ht="18.75" customHeight="1">
      <c r="T2441" s="67"/>
      <c r="U2441" s="67"/>
      <c r="V2441" s="67"/>
      <c r="W2441" s="67"/>
      <c r="X2441" s="67"/>
      <c r="Y2441" s="67"/>
      <c r="Z2441" s="67"/>
      <c r="AA2441" s="67"/>
      <c r="AB2441" s="67"/>
      <c r="AC2441" s="67"/>
      <c r="AD2441" s="68"/>
      <c r="AE2441" s="68"/>
      <c r="AF2441" s="68"/>
      <c r="AH2441" s="67"/>
      <c r="AI2441" s="67"/>
      <c r="AJ2441" s="67"/>
      <c r="AK2441" s="67"/>
      <c r="AL2441" s="67"/>
      <c r="AM2441" s="67"/>
      <c r="AN2441" s="67"/>
      <c r="AO2441" s="67"/>
      <c r="AP2441" s="67"/>
      <c r="AQ2441" s="67"/>
      <c r="AR2441" s="68"/>
      <c r="AS2441" s="68"/>
      <c r="AT2441" s="68"/>
    </row>
    <row r="2442" spans="20:46" ht="18.75" customHeight="1">
      <c r="T2442" s="67"/>
      <c r="U2442" s="67"/>
      <c r="V2442" s="67"/>
      <c r="W2442" s="67"/>
      <c r="X2442" s="67"/>
      <c r="Y2442" s="67"/>
      <c r="Z2442" s="67"/>
      <c r="AA2442" s="67"/>
      <c r="AB2442" s="67"/>
      <c r="AC2442" s="67"/>
      <c r="AD2442" s="68"/>
      <c r="AE2442" s="68"/>
      <c r="AF2442" s="68"/>
      <c r="AH2442" s="67"/>
      <c r="AI2442" s="67"/>
      <c r="AJ2442" s="67"/>
      <c r="AK2442" s="67"/>
      <c r="AL2442" s="67"/>
      <c r="AM2442" s="67"/>
      <c r="AN2442" s="67"/>
      <c r="AO2442" s="67"/>
      <c r="AP2442" s="67"/>
      <c r="AQ2442" s="67"/>
      <c r="AR2442" s="68"/>
      <c r="AS2442" s="68"/>
      <c r="AT2442" s="68"/>
    </row>
    <row r="2443" spans="20:46" ht="18.75" customHeight="1">
      <c r="T2443" s="67"/>
      <c r="U2443" s="67"/>
      <c r="V2443" s="67"/>
      <c r="W2443" s="67"/>
      <c r="X2443" s="67"/>
      <c r="Y2443" s="67"/>
      <c r="Z2443" s="67"/>
      <c r="AA2443" s="67"/>
      <c r="AB2443" s="67"/>
      <c r="AC2443" s="67"/>
      <c r="AD2443" s="68"/>
      <c r="AE2443" s="68"/>
      <c r="AF2443" s="68"/>
      <c r="AH2443" s="67"/>
      <c r="AI2443" s="67"/>
      <c r="AJ2443" s="67"/>
      <c r="AK2443" s="67"/>
      <c r="AL2443" s="67"/>
      <c r="AM2443" s="67"/>
      <c r="AN2443" s="67"/>
      <c r="AO2443" s="67"/>
      <c r="AP2443" s="67"/>
      <c r="AQ2443" s="67"/>
      <c r="AR2443" s="68"/>
      <c r="AS2443" s="68"/>
      <c r="AT2443" s="68"/>
    </row>
    <row r="2444" spans="20:46" ht="18.75" customHeight="1">
      <c r="T2444" s="67"/>
      <c r="U2444" s="67"/>
      <c r="V2444" s="67"/>
      <c r="W2444" s="67"/>
      <c r="X2444" s="67"/>
      <c r="Y2444" s="67"/>
      <c r="Z2444" s="67"/>
      <c r="AA2444" s="67"/>
      <c r="AB2444" s="67"/>
      <c r="AC2444" s="67"/>
      <c r="AD2444" s="68"/>
      <c r="AE2444" s="68"/>
      <c r="AF2444" s="68"/>
      <c r="AH2444" s="67"/>
      <c r="AI2444" s="67"/>
      <c r="AJ2444" s="67"/>
      <c r="AK2444" s="67"/>
      <c r="AL2444" s="67"/>
      <c r="AM2444" s="67"/>
      <c r="AN2444" s="67"/>
      <c r="AO2444" s="67"/>
      <c r="AP2444" s="67"/>
      <c r="AQ2444" s="67"/>
      <c r="AR2444" s="68"/>
      <c r="AS2444" s="68"/>
      <c r="AT2444" s="68"/>
    </row>
    <row r="2445" spans="20:46" ht="18.75" customHeight="1">
      <c r="T2445" s="67"/>
      <c r="U2445" s="67"/>
      <c r="V2445" s="67"/>
      <c r="W2445" s="67"/>
      <c r="X2445" s="67"/>
      <c r="Y2445" s="67"/>
      <c r="Z2445" s="67"/>
      <c r="AA2445" s="67"/>
      <c r="AB2445" s="67"/>
      <c r="AC2445" s="67"/>
      <c r="AD2445" s="68"/>
      <c r="AE2445" s="68"/>
      <c r="AF2445" s="68"/>
      <c r="AH2445" s="67"/>
      <c r="AI2445" s="67"/>
      <c r="AJ2445" s="67"/>
      <c r="AK2445" s="67"/>
      <c r="AL2445" s="67"/>
      <c r="AM2445" s="67"/>
      <c r="AN2445" s="67"/>
      <c r="AO2445" s="67"/>
      <c r="AP2445" s="67"/>
      <c r="AQ2445" s="67"/>
      <c r="AR2445" s="68"/>
      <c r="AS2445" s="68"/>
      <c r="AT2445" s="68"/>
    </row>
    <row r="2446" spans="20:46" ht="18.75" customHeight="1">
      <c r="T2446" s="67"/>
      <c r="U2446" s="67"/>
      <c r="V2446" s="67"/>
      <c r="W2446" s="67"/>
      <c r="X2446" s="67"/>
      <c r="Y2446" s="67"/>
      <c r="Z2446" s="67"/>
      <c r="AA2446" s="67"/>
      <c r="AB2446" s="67"/>
      <c r="AC2446" s="67"/>
      <c r="AD2446" s="68"/>
      <c r="AE2446" s="68"/>
      <c r="AF2446" s="68"/>
      <c r="AH2446" s="67"/>
      <c r="AI2446" s="67"/>
      <c r="AJ2446" s="67"/>
      <c r="AK2446" s="67"/>
      <c r="AL2446" s="67"/>
      <c r="AM2446" s="67"/>
      <c r="AN2446" s="67"/>
      <c r="AO2446" s="67"/>
      <c r="AP2446" s="67"/>
      <c r="AQ2446" s="67"/>
      <c r="AR2446" s="68"/>
      <c r="AS2446" s="68"/>
      <c r="AT2446" s="68"/>
    </row>
    <row r="2447" spans="20:46" ht="18.75" customHeight="1">
      <c r="T2447" s="67"/>
      <c r="U2447" s="67"/>
      <c r="V2447" s="67"/>
      <c r="W2447" s="67"/>
      <c r="X2447" s="67"/>
      <c r="Y2447" s="67"/>
      <c r="Z2447" s="67"/>
      <c r="AA2447" s="67"/>
      <c r="AB2447" s="67"/>
      <c r="AC2447" s="67"/>
      <c r="AD2447" s="68"/>
      <c r="AE2447" s="68"/>
      <c r="AF2447" s="68"/>
      <c r="AH2447" s="67"/>
      <c r="AI2447" s="67"/>
      <c r="AJ2447" s="67"/>
      <c r="AK2447" s="67"/>
      <c r="AL2447" s="67"/>
      <c r="AM2447" s="67"/>
      <c r="AN2447" s="67"/>
      <c r="AO2447" s="67"/>
      <c r="AP2447" s="67"/>
      <c r="AQ2447" s="67"/>
      <c r="AR2447" s="68"/>
      <c r="AS2447" s="68"/>
      <c r="AT2447" s="68"/>
    </row>
    <row r="2448" spans="20:46" ht="18.75" customHeight="1">
      <c r="T2448" s="67"/>
      <c r="U2448" s="67"/>
      <c r="V2448" s="67"/>
      <c r="W2448" s="67"/>
      <c r="X2448" s="67"/>
      <c r="Y2448" s="67"/>
      <c r="Z2448" s="67"/>
      <c r="AA2448" s="67"/>
      <c r="AB2448" s="67"/>
      <c r="AC2448" s="67"/>
      <c r="AD2448" s="68"/>
      <c r="AE2448" s="68"/>
      <c r="AF2448" s="68"/>
      <c r="AH2448" s="67"/>
      <c r="AI2448" s="67"/>
      <c r="AJ2448" s="67"/>
      <c r="AK2448" s="67"/>
      <c r="AL2448" s="67"/>
      <c r="AM2448" s="67"/>
      <c r="AN2448" s="67"/>
      <c r="AO2448" s="67"/>
      <c r="AP2448" s="67"/>
      <c r="AQ2448" s="67"/>
      <c r="AR2448" s="68"/>
      <c r="AS2448" s="68"/>
      <c r="AT2448" s="68"/>
    </row>
    <row r="2449" spans="20:46" ht="18.75" customHeight="1">
      <c r="T2449" s="67"/>
      <c r="U2449" s="67"/>
      <c r="V2449" s="67"/>
      <c r="W2449" s="67"/>
      <c r="X2449" s="67"/>
      <c r="Y2449" s="67"/>
      <c r="Z2449" s="67"/>
      <c r="AA2449" s="67"/>
      <c r="AB2449" s="67"/>
      <c r="AC2449" s="67"/>
      <c r="AD2449" s="68"/>
      <c r="AE2449" s="68"/>
      <c r="AF2449" s="68"/>
      <c r="AH2449" s="67"/>
      <c r="AI2449" s="67"/>
      <c r="AJ2449" s="67"/>
      <c r="AK2449" s="67"/>
      <c r="AL2449" s="67"/>
      <c r="AM2449" s="67"/>
      <c r="AN2449" s="67"/>
      <c r="AO2449" s="67"/>
      <c r="AP2449" s="67"/>
      <c r="AQ2449" s="67"/>
      <c r="AR2449" s="68"/>
      <c r="AS2449" s="68"/>
      <c r="AT2449" s="68"/>
    </row>
    <row r="2450" spans="20:46" ht="18.75" customHeight="1">
      <c r="T2450" s="67"/>
      <c r="U2450" s="67"/>
      <c r="V2450" s="67"/>
      <c r="W2450" s="67"/>
      <c r="X2450" s="67"/>
      <c r="Y2450" s="67"/>
      <c r="Z2450" s="67"/>
      <c r="AA2450" s="67"/>
      <c r="AB2450" s="67"/>
      <c r="AC2450" s="67"/>
      <c r="AD2450" s="68"/>
      <c r="AE2450" s="68"/>
      <c r="AF2450" s="68"/>
      <c r="AH2450" s="67"/>
      <c r="AI2450" s="67"/>
      <c r="AJ2450" s="67"/>
      <c r="AK2450" s="67"/>
      <c r="AL2450" s="67"/>
      <c r="AM2450" s="67"/>
      <c r="AN2450" s="67"/>
      <c r="AO2450" s="67"/>
      <c r="AP2450" s="67"/>
      <c r="AQ2450" s="67"/>
      <c r="AR2450" s="68"/>
      <c r="AS2450" s="68"/>
      <c r="AT2450" s="68"/>
    </row>
    <row r="2451" spans="20:46" ht="18.75" customHeight="1">
      <c r="T2451" s="67"/>
      <c r="U2451" s="67"/>
      <c r="V2451" s="67"/>
      <c r="W2451" s="67"/>
      <c r="X2451" s="67"/>
      <c r="Y2451" s="67"/>
      <c r="Z2451" s="67"/>
      <c r="AA2451" s="67"/>
      <c r="AB2451" s="67"/>
      <c r="AC2451" s="67"/>
      <c r="AD2451" s="68"/>
      <c r="AE2451" s="68"/>
      <c r="AF2451" s="68"/>
      <c r="AH2451" s="67"/>
      <c r="AI2451" s="67"/>
      <c r="AJ2451" s="67"/>
      <c r="AK2451" s="67"/>
      <c r="AL2451" s="67"/>
      <c r="AM2451" s="67"/>
      <c r="AN2451" s="67"/>
      <c r="AO2451" s="67"/>
      <c r="AP2451" s="67"/>
      <c r="AQ2451" s="67"/>
      <c r="AR2451" s="68"/>
      <c r="AS2451" s="68"/>
      <c r="AT2451" s="68"/>
    </row>
    <row r="2452" spans="20:46" ht="18.75" customHeight="1">
      <c r="T2452" s="67"/>
      <c r="U2452" s="67"/>
      <c r="V2452" s="67"/>
      <c r="W2452" s="67"/>
      <c r="X2452" s="67"/>
      <c r="Y2452" s="67"/>
      <c r="Z2452" s="67"/>
      <c r="AA2452" s="67"/>
      <c r="AB2452" s="67"/>
      <c r="AC2452" s="67"/>
      <c r="AD2452" s="68"/>
      <c r="AE2452" s="68"/>
      <c r="AF2452" s="68"/>
      <c r="AH2452" s="67"/>
      <c r="AI2452" s="67"/>
      <c r="AJ2452" s="67"/>
      <c r="AK2452" s="67"/>
      <c r="AL2452" s="67"/>
      <c r="AM2452" s="67"/>
      <c r="AN2452" s="67"/>
      <c r="AO2452" s="67"/>
      <c r="AP2452" s="67"/>
      <c r="AQ2452" s="67"/>
      <c r="AR2452" s="68"/>
      <c r="AS2452" s="68"/>
      <c r="AT2452" s="68"/>
    </row>
    <row r="2453" spans="20:46" ht="18.75" customHeight="1">
      <c r="T2453" s="67"/>
      <c r="U2453" s="67"/>
      <c r="V2453" s="67"/>
      <c r="W2453" s="67"/>
      <c r="X2453" s="67"/>
      <c r="Y2453" s="67"/>
      <c r="Z2453" s="67"/>
      <c r="AA2453" s="67"/>
      <c r="AB2453" s="67"/>
      <c r="AC2453" s="67"/>
      <c r="AD2453" s="68"/>
      <c r="AE2453" s="68"/>
      <c r="AF2453" s="68"/>
      <c r="AH2453" s="67"/>
      <c r="AI2453" s="67"/>
      <c r="AJ2453" s="67"/>
      <c r="AK2453" s="67"/>
      <c r="AL2453" s="67"/>
      <c r="AM2453" s="67"/>
      <c r="AN2453" s="67"/>
      <c r="AO2453" s="67"/>
      <c r="AP2453" s="67"/>
      <c r="AQ2453" s="67"/>
      <c r="AR2453" s="68"/>
      <c r="AS2453" s="68"/>
      <c r="AT2453" s="68"/>
    </row>
    <row r="2454" spans="20:46" ht="18.75" customHeight="1">
      <c r="T2454" s="67"/>
      <c r="U2454" s="67"/>
      <c r="V2454" s="67"/>
      <c r="W2454" s="67"/>
      <c r="X2454" s="67"/>
      <c r="Y2454" s="67"/>
      <c r="Z2454" s="67"/>
      <c r="AA2454" s="67"/>
      <c r="AB2454" s="67"/>
      <c r="AC2454" s="67"/>
      <c r="AD2454" s="68"/>
      <c r="AE2454" s="68"/>
      <c r="AF2454" s="68"/>
      <c r="AH2454" s="67"/>
      <c r="AI2454" s="67"/>
      <c r="AJ2454" s="67"/>
      <c r="AK2454" s="67"/>
      <c r="AL2454" s="67"/>
      <c r="AM2454" s="67"/>
      <c r="AN2454" s="67"/>
      <c r="AO2454" s="67"/>
      <c r="AP2454" s="67"/>
      <c r="AQ2454" s="67"/>
      <c r="AR2454" s="68"/>
      <c r="AS2454" s="68"/>
      <c r="AT2454" s="68"/>
    </row>
    <row r="2455" spans="20:46" ht="18.75" customHeight="1">
      <c r="T2455" s="67"/>
      <c r="U2455" s="67"/>
      <c r="V2455" s="67"/>
      <c r="W2455" s="67"/>
      <c r="X2455" s="67"/>
      <c r="Y2455" s="67"/>
      <c r="Z2455" s="67"/>
      <c r="AA2455" s="67"/>
      <c r="AB2455" s="67"/>
      <c r="AC2455" s="67"/>
      <c r="AD2455" s="68"/>
      <c r="AE2455" s="68"/>
      <c r="AF2455" s="68"/>
      <c r="AH2455" s="67"/>
      <c r="AI2455" s="67"/>
      <c r="AJ2455" s="67"/>
      <c r="AK2455" s="67"/>
      <c r="AL2455" s="67"/>
      <c r="AM2455" s="67"/>
      <c r="AN2455" s="67"/>
      <c r="AO2455" s="67"/>
      <c r="AP2455" s="67"/>
      <c r="AQ2455" s="67"/>
      <c r="AR2455" s="68"/>
      <c r="AS2455" s="68"/>
      <c r="AT2455" s="68"/>
    </row>
    <row r="2456" spans="20:46" ht="18.75" customHeight="1">
      <c r="T2456" s="67"/>
      <c r="U2456" s="67"/>
      <c r="V2456" s="67"/>
      <c r="W2456" s="67"/>
      <c r="X2456" s="67"/>
      <c r="Y2456" s="67"/>
      <c r="Z2456" s="67"/>
      <c r="AA2456" s="67"/>
      <c r="AB2456" s="67"/>
      <c r="AC2456" s="67"/>
      <c r="AD2456" s="68"/>
      <c r="AE2456" s="68"/>
      <c r="AF2456" s="68"/>
      <c r="AH2456" s="67"/>
      <c r="AI2456" s="67"/>
      <c r="AJ2456" s="67"/>
      <c r="AK2456" s="67"/>
      <c r="AL2456" s="67"/>
      <c r="AM2456" s="67"/>
      <c r="AN2456" s="67"/>
      <c r="AO2456" s="67"/>
      <c r="AP2456" s="67"/>
      <c r="AQ2456" s="67"/>
      <c r="AR2456" s="68"/>
      <c r="AS2456" s="68"/>
      <c r="AT2456" s="68"/>
    </row>
    <row r="2457" spans="20:46" ht="18.75" customHeight="1">
      <c r="T2457" s="67"/>
      <c r="U2457" s="67"/>
      <c r="V2457" s="67"/>
      <c r="W2457" s="67"/>
      <c r="X2457" s="67"/>
      <c r="Y2457" s="67"/>
      <c r="Z2457" s="67"/>
      <c r="AA2457" s="67"/>
      <c r="AB2457" s="67"/>
      <c r="AC2457" s="67"/>
      <c r="AD2457" s="68"/>
      <c r="AE2457" s="68"/>
      <c r="AF2457" s="68"/>
      <c r="AH2457" s="67"/>
      <c r="AI2457" s="67"/>
      <c r="AJ2457" s="67"/>
      <c r="AK2457" s="67"/>
      <c r="AL2457" s="67"/>
      <c r="AM2457" s="67"/>
      <c r="AN2457" s="67"/>
      <c r="AO2457" s="67"/>
      <c r="AP2457" s="67"/>
      <c r="AQ2457" s="67"/>
      <c r="AR2457" s="68"/>
      <c r="AS2457" s="68"/>
      <c r="AT2457" s="68"/>
    </row>
    <row r="2458" spans="20:46" ht="18.75" customHeight="1">
      <c r="T2458" s="67"/>
      <c r="U2458" s="67"/>
      <c r="V2458" s="67"/>
      <c r="W2458" s="67"/>
      <c r="X2458" s="67"/>
      <c r="Y2458" s="67"/>
      <c r="Z2458" s="67"/>
      <c r="AA2458" s="67"/>
      <c r="AB2458" s="67"/>
      <c r="AC2458" s="67"/>
      <c r="AD2458" s="68"/>
      <c r="AE2458" s="68"/>
      <c r="AF2458" s="68"/>
      <c r="AH2458" s="67"/>
      <c r="AI2458" s="67"/>
      <c r="AJ2458" s="67"/>
      <c r="AK2458" s="67"/>
      <c r="AL2458" s="67"/>
      <c r="AM2458" s="67"/>
      <c r="AN2458" s="67"/>
      <c r="AO2458" s="67"/>
      <c r="AP2458" s="67"/>
      <c r="AQ2458" s="67"/>
      <c r="AR2458" s="68"/>
      <c r="AS2458" s="68"/>
      <c r="AT2458" s="68"/>
    </row>
    <row r="2459" spans="20:46" ht="18.75" customHeight="1">
      <c r="T2459" s="67"/>
      <c r="U2459" s="67"/>
      <c r="V2459" s="67"/>
      <c r="W2459" s="67"/>
      <c r="X2459" s="67"/>
      <c r="Y2459" s="67"/>
      <c r="Z2459" s="67"/>
      <c r="AA2459" s="67"/>
      <c r="AB2459" s="67"/>
      <c r="AC2459" s="67"/>
      <c r="AD2459" s="68"/>
      <c r="AE2459" s="68"/>
      <c r="AF2459" s="68"/>
      <c r="AH2459" s="67"/>
      <c r="AI2459" s="67"/>
      <c r="AJ2459" s="67"/>
      <c r="AK2459" s="67"/>
      <c r="AL2459" s="67"/>
      <c r="AM2459" s="67"/>
      <c r="AN2459" s="67"/>
      <c r="AO2459" s="67"/>
      <c r="AP2459" s="67"/>
      <c r="AQ2459" s="67"/>
      <c r="AR2459" s="68"/>
      <c r="AS2459" s="68"/>
      <c r="AT2459" s="68"/>
    </row>
    <row r="2460" spans="20:46" ht="18.75" customHeight="1">
      <c r="T2460" s="67"/>
      <c r="U2460" s="67"/>
      <c r="V2460" s="67"/>
      <c r="W2460" s="67"/>
      <c r="X2460" s="67"/>
      <c r="Y2460" s="67"/>
      <c r="Z2460" s="67"/>
      <c r="AA2460" s="67"/>
      <c r="AB2460" s="67"/>
      <c r="AC2460" s="67"/>
      <c r="AD2460" s="68"/>
      <c r="AE2460" s="68"/>
      <c r="AF2460" s="68"/>
      <c r="AH2460" s="67"/>
      <c r="AI2460" s="67"/>
      <c r="AJ2460" s="67"/>
      <c r="AK2460" s="67"/>
      <c r="AL2460" s="67"/>
      <c r="AM2460" s="67"/>
      <c r="AN2460" s="67"/>
      <c r="AO2460" s="67"/>
      <c r="AP2460" s="67"/>
      <c r="AQ2460" s="67"/>
      <c r="AR2460" s="68"/>
      <c r="AS2460" s="68"/>
      <c r="AT2460" s="68"/>
    </row>
    <row r="2461" spans="20:46" ht="18.75" customHeight="1">
      <c r="T2461" s="67"/>
      <c r="U2461" s="67"/>
      <c r="V2461" s="67"/>
      <c r="W2461" s="67"/>
      <c r="X2461" s="67"/>
      <c r="Y2461" s="67"/>
      <c r="Z2461" s="67"/>
      <c r="AA2461" s="67"/>
      <c r="AB2461" s="67"/>
      <c r="AC2461" s="67"/>
      <c r="AD2461" s="68"/>
      <c r="AE2461" s="68"/>
      <c r="AF2461" s="68"/>
      <c r="AH2461" s="67"/>
      <c r="AI2461" s="67"/>
      <c r="AJ2461" s="67"/>
      <c r="AK2461" s="67"/>
      <c r="AL2461" s="67"/>
      <c r="AM2461" s="67"/>
      <c r="AN2461" s="67"/>
      <c r="AO2461" s="67"/>
      <c r="AP2461" s="67"/>
      <c r="AQ2461" s="67"/>
      <c r="AR2461" s="68"/>
      <c r="AS2461" s="68"/>
      <c r="AT2461" s="68"/>
    </row>
    <row r="2462" spans="20:46" ht="18.75" customHeight="1">
      <c r="T2462" s="67"/>
      <c r="U2462" s="67"/>
      <c r="V2462" s="67"/>
      <c r="W2462" s="67"/>
      <c r="X2462" s="67"/>
      <c r="Y2462" s="67"/>
      <c r="Z2462" s="67"/>
      <c r="AA2462" s="67"/>
      <c r="AB2462" s="67"/>
      <c r="AC2462" s="67"/>
      <c r="AD2462" s="68"/>
      <c r="AE2462" s="68"/>
      <c r="AF2462" s="68"/>
      <c r="AH2462" s="67"/>
      <c r="AI2462" s="67"/>
      <c r="AJ2462" s="67"/>
      <c r="AK2462" s="67"/>
      <c r="AL2462" s="67"/>
      <c r="AM2462" s="67"/>
      <c r="AN2462" s="67"/>
      <c r="AO2462" s="67"/>
      <c r="AP2462" s="67"/>
      <c r="AQ2462" s="67"/>
      <c r="AR2462" s="68"/>
      <c r="AS2462" s="68"/>
      <c r="AT2462" s="68"/>
    </row>
    <row r="2463" spans="20:46" ht="18.75" customHeight="1">
      <c r="T2463" s="67"/>
      <c r="U2463" s="67"/>
      <c r="V2463" s="67"/>
      <c r="W2463" s="67"/>
      <c r="X2463" s="67"/>
      <c r="Y2463" s="67"/>
      <c r="Z2463" s="67"/>
      <c r="AA2463" s="67"/>
      <c r="AB2463" s="67"/>
      <c r="AC2463" s="67"/>
      <c r="AD2463" s="68"/>
      <c r="AE2463" s="68"/>
      <c r="AF2463" s="68"/>
      <c r="AH2463" s="67"/>
      <c r="AI2463" s="67"/>
      <c r="AJ2463" s="67"/>
      <c r="AK2463" s="67"/>
      <c r="AL2463" s="67"/>
      <c r="AM2463" s="67"/>
      <c r="AN2463" s="67"/>
      <c r="AO2463" s="67"/>
      <c r="AP2463" s="67"/>
      <c r="AQ2463" s="67"/>
      <c r="AR2463" s="68"/>
      <c r="AS2463" s="68"/>
      <c r="AT2463" s="68"/>
    </row>
    <row r="2464" spans="20:46" ht="18.75" customHeight="1">
      <c r="T2464" s="67"/>
      <c r="U2464" s="67"/>
      <c r="V2464" s="67"/>
      <c r="W2464" s="67"/>
      <c r="X2464" s="67"/>
      <c r="Y2464" s="67"/>
      <c r="Z2464" s="67"/>
      <c r="AA2464" s="67"/>
      <c r="AB2464" s="67"/>
      <c r="AC2464" s="67"/>
      <c r="AD2464" s="68"/>
      <c r="AE2464" s="68"/>
      <c r="AF2464" s="68"/>
      <c r="AH2464" s="67"/>
      <c r="AI2464" s="67"/>
      <c r="AJ2464" s="67"/>
      <c r="AK2464" s="67"/>
      <c r="AL2464" s="67"/>
      <c r="AM2464" s="67"/>
      <c r="AN2464" s="67"/>
      <c r="AO2464" s="67"/>
      <c r="AP2464" s="67"/>
      <c r="AQ2464" s="67"/>
      <c r="AR2464" s="68"/>
      <c r="AS2464" s="68"/>
      <c r="AT2464" s="68"/>
    </row>
    <row r="2465" spans="20:46" ht="18.75" customHeight="1">
      <c r="T2465" s="67"/>
      <c r="U2465" s="67"/>
      <c r="V2465" s="67"/>
      <c r="W2465" s="67"/>
      <c r="X2465" s="67"/>
      <c r="Y2465" s="67"/>
      <c r="Z2465" s="67"/>
      <c r="AA2465" s="67"/>
      <c r="AB2465" s="67"/>
      <c r="AC2465" s="67"/>
      <c r="AD2465" s="68"/>
      <c r="AE2465" s="68"/>
      <c r="AF2465" s="68"/>
      <c r="AH2465" s="67"/>
      <c r="AI2465" s="67"/>
      <c r="AJ2465" s="67"/>
      <c r="AK2465" s="67"/>
      <c r="AL2465" s="67"/>
      <c r="AM2465" s="67"/>
      <c r="AN2465" s="67"/>
      <c r="AO2465" s="67"/>
      <c r="AP2465" s="67"/>
      <c r="AQ2465" s="67"/>
      <c r="AR2465" s="68"/>
      <c r="AS2465" s="68"/>
      <c r="AT2465" s="68"/>
    </row>
    <row r="2466" spans="20:46" ht="18.75" customHeight="1">
      <c r="T2466" s="67"/>
      <c r="U2466" s="67"/>
      <c r="V2466" s="67"/>
      <c r="W2466" s="67"/>
      <c r="X2466" s="67"/>
      <c r="Y2466" s="67"/>
      <c r="Z2466" s="67"/>
      <c r="AA2466" s="67"/>
      <c r="AB2466" s="67"/>
      <c r="AC2466" s="67"/>
      <c r="AD2466" s="68"/>
      <c r="AE2466" s="68"/>
      <c r="AF2466" s="68"/>
      <c r="AH2466" s="67"/>
      <c r="AI2466" s="67"/>
      <c r="AJ2466" s="67"/>
      <c r="AK2466" s="67"/>
      <c r="AL2466" s="67"/>
      <c r="AM2466" s="67"/>
      <c r="AN2466" s="67"/>
      <c r="AO2466" s="67"/>
      <c r="AP2466" s="67"/>
      <c r="AQ2466" s="67"/>
      <c r="AR2466" s="68"/>
      <c r="AS2466" s="68"/>
      <c r="AT2466" s="68"/>
    </row>
    <row r="2467" spans="20:46" ht="18.75" customHeight="1">
      <c r="T2467" s="67"/>
      <c r="U2467" s="67"/>
      <c r="V2467" s="67"/>
      <c r="W2467" s="67"/>
      <c r="X2467" s="67"/>
      <c r="Y2467" s="67"/>
      <c r="Z2467" s="67"/>
      <c r="AA2467" s="67"/>
      <c r="AB2467" s="67"/>
      <c r="AC2467" s="67"/>
      <c r="AD2467" s="68"/>
      <c r="AE2467" s="68"/>
      <c r="AF2467" s="68"/>
      <c r="AH2467" s="67"/>
      <c r="AI2467" s="67"/>
      <c r="AJ2467" s="67"/>
      <c r="AK2467" s="67"/>
      <c r="AL2467" s="67"/>
      <c r="AM2467" s="67"/>
      <c r="AN2467" s="67"/>
      <c r="AO2467" s="67"/>
      <c r="AP2467" s="67"/>
      <c r="AQ2467" s="67"/>
      <c r="AR2467" s="68"/>
      <c r="AS2467" s="68"/>
      <c r="AT2467" s="68"/>
    </row>
    <row r="2468" spans="20:46" ht="18.75" customHeight="1">
      <c r="T2468" s="67"/>
      <c r="U2468" s="67"/>
      <c r="V2468" s="67"/>
      <c r="W2468" s="67"/>
      <c r="X2468" s="67"/>
      <c r="Y2468" s="67"/>
      <c r="Z2468" s="67"/>
      <c r="AA2468" s="67"/>
      <c r="AB2468" s="67"/>
      <c r="AC2468" s="67"/>
      <c r="AD2468" s="68"/>
      <c r="AE2468" s="68"/>
      <c r="AF2468" s="68"/>
      <c r="AH2468" s="67"/>
      <c r="AI2468" s="67"/>
      <c r="AJ2468" s="67"/>
      <c r="AK2468" s="67"/>
      <c r="AL2468" s="67"/>
      <c r="AM2468" s="67"/>
      <c r="AN2468" s="67"/>
      <c r="AO2468" s="67"/>
      <c r="AP2468" s="67"/>
      <c r="AQ2468" s="67"/>
      <c r="AR2468" s="68"/>
      <c r="AS2468" s="68"/>
      <c r="AT2468" s="68"/>
    </row>
    <row r="2469" spans="20:46" ht="18.75" customHeight="1">
      <c r="T2469" s="67"/>
      <c r="U2469" s="67"/>
      <c r="V2469" s="67"/>
      <c r="W2469" s="67"/>
      <c r="X2469" s="67"/>
      <c r="Y2469" s="67"/>
      <c r="Z2469" s="67"/>
      <c r="AA2469" s="67"/>
      <c r="AB2469" s="67"/>
      <c r="AC2469" s="67"/>
      <c r="AD2469" s="68"/>
      <c r="AE2469" s="68"/>
      <c r="AF2469" s="68"/>
      <c r="AH2469" s="67"/>
      <c r="AI2469" s="67"/>
      <c r="AJ2469" s="67"/>
      <c r="AK2469" s="67"/>
      <c r="AL2469" s="67"/>
      <c r="AM2469" s="67"/>
      <c r="AN2469" s="67"/>
      <c r="AO2469" s="67"/>
      <c r="AP2469" s="67"/>
      <c r="AQ2469" s="67"/>
      <c r="AR2469" s="68"/>
      <c r="AS2469" s="68"/>
      <c r="AT2469" s="68"/>
    </row>
    <row r="2470" spans="20:46" ht="18.75" customHeight="1">
      <c r="T2470" s="67"/>
      <c r="U2470" s="67"/>
      <c r="V2470" s="67"/>
      <c r="W2470" s="67"/>
      <c r="X2470" s="67"/>
      <c r="Y2470" s="67"/>
      <c r="Z2470" s="67"/>
      <c r="AA2470" s="67"/>
      <c r="AB2470" s="67"/>
      <c r="AC2470" s="67"/>
      <c r="AD2470" s="68"/>
      <c r="AE2470" s="68"/>
      <c r="AF2470" s="68"/>
      <c r="AH2470" s="67"/>
      <c r="AI2470" s="67"/>
      <c r="AJ2470" s="67"/>
      <c r="AK2470" s="67"/>
      <c r="AL2470" s="67"/>
      <c r="AM2470" s="67"/>
      <c r="AN2470" s="67"/>
      <c r="AO2470" s="67"/>
      <c r="AP2470" s="67"/>
      <c r="AQ2470" s="67"/>
      <c r="AR2470" s="68"/>
      <c r="AS2470" s="68"/>
      <c r="AT2470" s="68"/>
    </row>
    <row r="2471" spans="20:46" ht="18.75" customHeight="1">
      <c r="T2471" s="67"/>
      <c r="U2471" s="67"/>
      <c r="V2471" s="67"/>
      <c r="W2471" s="67"/>
      <c r="X2471" s="67"/>
      <c r="Y2471" s="67"/>
      <c r="Z2471" s="67"/>
      <c r="AA2471" s="67"/>
      <c r="AB2471" s="67"/>
      <c r="AC2471" s="67"/>
      <c r="AD2471" s="68"/>
      <c r="AE2471" s="68"/>
      <c r="AF2471" s="68"/>
      <c r="AH2471" s="67"/>
      <c r="AI2471" s="67"/>
      <c r="AJ2471" s="67"/>
      <c r="AK2471" s="67"/>
      <c r="AL2471" s="67"/>
      <c r="AM2471" s="67"/>
      <c r="AN2471" s="67"/>
      <c r="AO2471" s="67"/>
      <c r="AP2471" s="67"/>
      <c r="AQ2471" s="67"/>
      <c r="AR2471" s="68"/>
      <c r="AS2471" s="68"/>
      <c r="AT2471" s="68"/>
    </row>
    <row r="2472" spans="20:46" ht="18.75" customHeight="1">
      <c r="T2472" s="67"/>
      <c r="U2472" s="67"/>
      <c r="V2472" s="67"/>
      <c r="W2472" s="67"/>
      <c r="X2472" s="67"/>
      <c r="Y2472" s="67"/>
      <c r="Z2472" s="67"/>
      <c r="AA2472" s="67"/>
      <c r="AB2472" s="67"/>
      <c r="AC2472" s="67"/>
      <c r="AD2472" s="68"/>
      <c r="AE2472" s="68"/>
      <c r="AF2472" s="68"/>
      <c r="AH2472" s="67"/>
      <c r="AI2472" s="67"/>
      <c r="AJ2472" s="67"/>
      <c r="AK2472" s="67"/>
      <c r="AL2472" s="67"/>
      <c r="AM2472" s="67"/>
      <c r="AN2472" s="67"/>
      <c r="AO2472" s="67"/>
      <c r="AP2472" s="67"/>
      <c r="AQ2472" s="67"/>
      <c r="AR2472" s="68"/>
      <c r="AS2472" s="68"/>
      <c r="AT2472" s="68"/>
    </row>
    <row r="2473" spans="20:46" ht="18.75" customHeight="1">
      <c r="T2473" s="67"/>
      <c r="U2473" s="67"/>
      <c r="V2473" s="67"/>
      <c r="W2473" s="67"/>
      <c r="X2473" s="67"/>
      <c r="Y2473" s="67"/>
      <c r="Z2473" s="67"/>
      <c r="AA2473" s="67"/>
      <c r="AB2473" s="67"/>
      <c r="AC2473" s="67"/>
      <c r="AD2473" s="68"/>
      <c r="AE2473" s="68"/>
      <c r="AF2473" s="68"/>
      <c r="AH2473" s="67"/>
      <c r="AI2473" s="67"/>
      <c r="AJ2473" s="67"/>
      <c r="AK2473" s="67"/>
      <c r="AL2473" s="67"/>
      <c r="AM2473" s="67"/>
      <c r="AN2473" s="67"/>
      <c r="AO2473" s="67"/>
      <c r="AP2473" s="67"/>
      <c r="AQ2473" s="67"/>
      <c r="AR2473" s="68"/>
      <c r="AS2473" s="68"/>
      <c r="AT2473" s="68"/>
    </row>
    <row r="2474" spans="20:46" ht="18.75" customHeight="1">
      <c r="T2474" s="67"/>
      <c r="U2474" s="67"/>
      <c r="V2474" s="67"/>
      <c r="W2474" s="67"/>
      <c r="X2474" s="67"/>
      <c r="Y2474" s="67"/>
      <c r="Z2474" s="67"/>
      <c r="AA2474" s="67"/>
      <c r="AB2474" s="67"/>
      <c r="AC2474" s="67"/>
      <c r="AD2474" s="68"/>
      <c r="AE2474" s="68"/>
      <c r="AF2474" s="68"/>
      <c r="AH2474" s="67"/>
      <c r="AI2474" s="67"/>
      <c r="AJ2474" s="67"/>
      <c r="AK2474" s="67"/>
      <c r="AL2474" s="67"/>
      <c r="AM2474" s="67"/>
      <c r="AN2474" s="67"/>
      <c r="AO2474" s="67"/>
      <c r="AP2474" s="67"/>
      <c r="AQ2474" s="67"/>
      <c r="AR2474" s="68"/>
      <c r="AS2474" s="68"/>
      <c r="AT2474" s="68"/>
    </row>
    <row r="2475" spans="20:46" ht="18.75" customHeight="1">
      <c r="T2475" s="67"/>
      <c r="U2475" s="67"/>
      <c r="V2475" s="67"/>
      <c r="W2475" s="67"/>
      <c r="X2475" s="67"/>
      <c r="Y2475" s="67"/>
      <c r="Z2475" s="67"/>
      <c r="AA2475" s="67"/>
      <c r="AB2475" s="67"/>
      <c r="AC2475" s="67"/>
      <c r="AD2475" s="68"/>
      <c r="AE2475" s="68"/>
      <c r="AF2475" s="68"/>
      <c r="AH2475" s="67"/>
      <c r="AI2475" s="67"/>
      <c r="AJ2475" s="67"/>
      <c r="AK2475" s="67"/>
      <c r="AL2475" s="67"/>
      <c r="AM2475" s="67"/>
      <c r="AN2475" s="67"/>
      <c r="AO2475" s="67"/>
      <c r="AP2475" s="67"/>
      <c r="AQ2475" s="67"/>
      <c r="AR2475" s="68"/>
      <c r="AS2475" s="68"/>
      <c r="AT2475" s="68"/>
    </row>
    <row r="2476" spans="20:46" ht="18.75" customHeight="1">
      <c r="T2476" s="67"/>
      <c r="U2476" s="67"/>
      <c r="V2476" s="67"/>
      <c r="W2476" s="67"/>
      <c r="X2476" s="67"/>
      <c r="Y2476" s="67"/>
      <c r="Z2476" s="67"/>
      <c r="AA2476" s="67"/>
      <c r="AB2476" s="67"/>
      <c r="AC2476" s="67"/>
      <c r="AD2476" s="68"/>
      <c r="AE2476" s="68"/>
      <c r="AF2476" s="68"/>
      <c r="AH2476" s="67"/>
      <c r="AI2476" s="67"/>
      <c r="AJ2476" s="67"/>
      <c r="AK2476" s="67"/>
      <c r="AL2476" s="67"/>
      <c r="AM2476" s="67"/>
      <c r="AN2476" s="67"/>
      <c r="AO2476" s="67"/>
      <c r="AP2476" s="67"/>
      <c r="AQ2476" s="67"/>
      <c r="AR2476" s="68"/>
      <c r="AS2476" s="68"/>
      <c r="AT2476" s="68"/>
    </row>
    <row r="2477" spans="20:46" ht="18.75" customHeight="1">
      <c r="T2477" s="67"/>
      <c r="U2477" s="67"/>
      <c r="V2477" s="67"/>
      <c r="W2477" s="67"/>
      <c r="X2477" s="67"/>
      <c r="Y2477" s="67"/>
      <c r="Z2477" s="67"/>
      <c r="AA2477" s="67"/>
      <c r="AB2477" s="67"/>
      <c r="AC2477" s="67"/>
      <c r="AD2477" s="68"/>
      <c r="AE2477" s="68"/>
      <c r="AF2477" s="68"/>
      <c r="AH2477" s="67"/>
      <c r="AI2477" s="67"/>
      <c r="AJ2477" s="67"/>
      <c r="AK2477" s="67"/>
      <c r="AL2477" s="67"/>
      <c r="AM2477" s="67"/>
      <c r="AN2477" s="67"/>
      <c r="AO2477" s="67"/>
      <c r="AP2477" s="67"/>
      <c r="AQ2477" s="67"/>
      <c r="AR2477" s="68"/>
      <c r="AS2477" s="68"/>
      <c r="AT2477" s="68"/>
    </row>
    <row r="2478" spans="20:46" ht="18.75" customHeight="1">
      <c r="T2478" s="67"/>
      <c r="U2478" s="67"/>
      <c r="V2478" s="67"/>
      <c r="W2478" s="67"/>
      <c r="X2478" s="67"/>
      <c r="Y2478" s="67"/>
      <c r="Z2478" s="67"/>
      <c r="AA2478" s="67"/>
      <c r="AB2478" s="67"/>
      <c r="AC2478" s="67"/>
      <c r="AD2478" s="68"/>
      <c r="AE2478" s="68"/>
      <c r="AF2478" s="68"/>
      <c r="AH2478" s="67"/>
      <c r="AI2478" s="67"/>
      <c r="AJ2478" s="67"/>
      <c r="AK2478" s="67"/>
      <c r="AL2478" s="67"/>
      <c r="AM2478" s="67"/>
      <c r="AN2478" s="67"/>
      <c r="AO2478" s="67"/>
      <c r="AP2478" s="67"/>
      <c r="AQ2478" s="67"/>
      <c r="AR2478" s="68"/>
      <c r="AS2478" s="68"/>
      <c r="AT2478" s="68"/>
    </row>
    <row r="2479" spans="20:46" ht="18.75" customHeight="1">
      <c r="T2479" s="67"/>
      <c r="U2479" s="67"/>
      <c r="V2479" s="67"/>
      <c r="W2479" s="67"/>
      <c r="X2479" s="67"/>
      <c r="Y2479" s="67"/>
      <c r="Z2479" s="67"/>
      <c r="AA2479" s="67"/>
      <c r="AB2479" s="67"/>
      <c r="AC2479" s="67"/>
      <c r="AD2479" s="68"/>
      <c r="AE2479" s="68"/>
      <c r="AF2479" s="68"/>
      <c r="AH2479" s="67"/>
      <c r="AI2479" s="67"/>
      <c r="AJ2479" s="67"/>
      <c r="AK2479" s="67"/>
      <c r="AL2479" s="67"/>
      <c r="AM2479" s="67"/>
      <c r="AN2479" s="67"/>
      <c r="AO2479" s="67"/>
      <c r="AP2479" s="67"/>
      <c r="AQ2479" s="67"/>
      <c r="AR2479" s="68"/>
      <c r="AS2479" s="68"/>
      <c r="AT2479" s="68"/>
    </row>
    <row r="2480" spans="20:46" ht="18.75" customHeight="1">
      <c r="T2480" s="67"/>
      <c r="U2480" s="67"/>
      <c r="V2480" s="67"/>
      <c r="W2480" s="67"/>
      <c r="X2480" s="67"/>
      <c r="Y2480" s="67"/>
      <c r="Z2480" s="67"/>
      <c r="AA2480" s="67"/>
      <c r="AB2480" s="67"/>
      <c r="AC2480" s="67"/>
      <c r="AD2480" s="68"/>
      <c r="AE2480" s="68"/>
      <c r="AF2480" s="68"/>
      <c r="AH2480" s="67"/>
      <c r="AI2480" s="67"/>
      <c r="AJ2480" s="67"/>
      <c r="AK2480" s="67"/>
      <c r="AL2480" s="67"/>
      <c r="AM2480" s="67"/>
      <c r="AN2480" s="67"/>
      <c r="AO2480" s="67"/>
      <c r="AP2480" s="67"/>
      <c r="AQ2480" s="67"/>
      <c r="AR2480" s="68"/>
      <c r="AS2480" s="68"/>
      <c r="AT2480" s="68"/>
    </row>
    <row r="2481" spans="20:46" ht="18.75" customHeight="1">
      <c r="T2481" s="67"/>
      <c r="U2481" s="67"/>
      <c r="V2481" s="67"/>
      <c r="W2481" s="67"/>
      <c r="X2481" s="67"/>
      <c r="Y2481" s="67"/>
      <c r="Z2481" s="67"/>
      <c r="AA2481" s="67"/>
      <c r="AB2481" s="67"/>
      <c r="AC2481" s="67"/>
      <c r="AD2481" s="68"/>
      <c r="AE2481" s="68"/>
      <c r="AF2481" s="68"/>
      <c r="AH2481" s="67"/>
      <c r="AI2481" s="67"/>
      <c r="AJ2481" s="67"/>
      <c r="AK2481" s="67"/>
      <c r="AL2481" s="67"/>
      <c r="AM2481" s="67"/>
      <c r="AN2481" s="67"/>
      <c r="AO2481" s="67"/>
      <c r="AP2481" s="67"/>
      <c r="AQ2481" s="67"/>
      <c r="AR2481" s="68"/>
      <c r="AS2481" s="68"/>
      <c r="AT2481" s="68"/>
    </row>
    <row r="2482" spans="20:46" ht="18.75" customHeight="1">
      <c r="T2482" s="67"/>
      <c r="U2482" s="67"/>
      <c r="V2482" s="67"/>
      <c r="W2482" s="67"/>
      <c r="X2482" s="67"/>
      <c r="Y2482" s="67"/>
      <c r="Z2482" s="67"/>
      <c r="AA2482" s="67"/>
      <c r="AB2482" s="67"/>
      <c r="AC2482" s="67"/>
      <c r="AD2482" s="68"/>
      <c r="AE2482" s="68"/>
      <c r="AF2482" s="68"/>
      <c r="AH2482" s="67"/>
      <c r="AI2482" s="67"/>
      <c r="AJ2482" s="67"/>
      <c r="AK2482" s="67"/>
      <c r="AL2482" s="67"/>
      <c r="AM2482" s="67"/>
      <c r="AN2482" s="67"/>
      <c r="AO2482" s="67"/>
      <c r="AP2482" s="67"/>
      <c r="AQ2482" s="67"/>
      <c r="AR2482" s="68"/>
      <c r="AS2482" s="68"/>
      <c r="AT2482" s="68"/>
    </row>
    <row r="2483" spans="20:46" ht="18.75" customHeight="1">
      <c r="T2483" s="67"/>
      <c r="U2483" s="67"/>
      <c r="V2483" s="67"/>
      <c r="W2483" s="67"/>
      <c r="X2483" s="67"/>
      <c r="Y2483" s="67"/>
      <c r="Z2483" s="67"/>
      <c r="AA2483" s="67"/>
      <c r="AB2483" s="67"/>
      <c r="AC2483" s="67"/>
      <c r="AD2483" s="68"/>
      <c r="AE2483" s="68"/>
      <c r="AF2483" s="68"/>
      <c r="AH2483" s="67"/>
      <c r="AI2483" s="67"/>
      <c r="AJ2483" s="67"/>
      <c r="AK2483" s="67"/>
      <c r="AL2483" s="67"/>
      <c r="AM2483" s="67"/>
      <c r="AN2483" s="67"/>
      <c r="AO2483" s="67"/>
      <c r="AP2483" s="67"/>
      <c r="AQ2483" s="67"/>
      <c r="AR2483" s="68"/>
      <c r="AS2483" s="68"/>
      <c r="AT2483" s="68"/>
    </row>
    <row r="2484" spans="20:46" ht="18.75" customHeight="1">
      <c r="T2484" s="67"/>
      <c r="U2484" s="67"/>
      <c r="V2484" s="67"/>
      <c r="W2484" s="67"/>
      <c r="X2484" s="67"/>
      <c r="Y2484" s="67"/>
      <c r="Z2484" s="67"/>
      <c r="AA2484" s="67"/>
      <c r="AB2484" s="67"/>
      <c r="AC2484" s="67"/>
      <c r="AD2484" s="68"/>
      <c r="AE2484" s="68"/>
      <c r="AF2484" s="68"/>
      <c r="AH2484" s="67"/>
      <c r="AI2484" s="67"/>
      <c r="AJ2484" s="67"/>
      <c r="AK2484" s="67"/>
      <c r="AL2484" s="67"/>
      <c r="AM2484" s="67"/>
      <c r="AN2484" s="67"/>
      <c r="AO2484" s="67"/>
      <c r="AP2484" s="67"/>
      <c r="AQ2484" s="67"/>
      <c r="AR2484" s="68"/>
      <c r="AS2484" s="68"/>
      <c r="AT2484" s="68"/>
    </row>
    <row r="2485" spans="20:46" ht="18.75" customHeight="1">
      <c r="T2485" s="67"/>
      <c r="U2485" s="67"/>
      <c r="V2485" s="67"/>
      <c r="W2485" s="67"/>
      <c r="X2485" s="67"/>
      <c r="Y2485" s="67"/>
      <c r="Z2485" s="67"/>
      <c r="AA2485" s="67"/>
      <c r="AB2485" s="67"/>
      <c r="AC2485" s="67"/>
      <c r="AD2485" s="68"/>
      <c r="AE2485" s="68"/>
      <c r="AF2485" s="68"/>
      <c r="AH2485" s="67"/>
      <c r="AI2485" s="67"/>
      <c r="AJ2485" s="67"/>
      <c r="AK2485" s="67"/>
      <c r="AL2485" s="67"/>
      <c r="AM2485" s="67"/>
      <c r="AN2485" s="67"/>
      <c r="AO2485" s="67"/>
      <c r="AP2485" s="67"/>
      <c r="AQ2485" s="67"/>
      <c r="AR2485" s="68"/>
      <c r="AS2485" s="68"/>
      <c r="AT2485" s="68"/>
    </row>
    <row r="2486" spans="20:46" ht="18.75" customHeight="1">
      <c r="T2486" s="67"/>
      <c r="U2486" s="67"/>
      <c r="V2486" s="67"/>
      <c r="W2486" s="67"/>
      <c r="X2486" s="67"/>
      <c r="Y2486" s="67"/>
      <c r="Z2486" s="67"/>
      <c r="AA2486" s="67"/>
      <c r="AB2486" s="67"/>
      <c r="AC2486" s="67"/>
      <c r="AD2486" s="68"/>
      <c r="AE2486" s="68"/>
      <c r="AF2486" s="68"/>
      <c r="AH2486" s="67"/>
      <c r="AI2486" s="67"/>
      <c r="AJ2486" s="67"/>
      <c r="AK2486" s="67"/>
      <c r="AL2486" s="67"/>
      <c r="AM2486" s="67"/>
      <c r="AN2486" s="67"/>
      <c r="AO2486" s="67"/>
      <c r="AP2486" s="67"/>
      <c r="AQ2486" s="67"/>
      <c r="AR2486" s="68"/>
      <c r="AS2486" s="68"/>
      <c r="AT2486" s="68"/>
    </row>
    <row r="2487" spans="20:46" ht="18.75" customHeight="1">
      <c r="T2487" s="67"/>
      <c r="U2487" s="67"/>
      <c r="V2487" s="67"/>
      <c r="W2487" s="67"/>
      <c r="X2487" s="67"/>
      <c r="Y2487" s="67"/>
      <c r="Z2487" s="67"/>
      <c r="AA2487" s="67"/>
      <c r="AB2487" s="67"/>
      <c r="AC2487" s="67"/>
      <c r="AD2487" s="68"/>
      <c r="AE2487" s="68"/>
      <c r="AF2487" s="68"/>
      <c r="AH2487" s="67"/>
      <c r="AI2487" s="67"/>
      <c r="AJ2487" s="67"/>
      <c r="AK2487" s="67"/>
      <c r="AL2487" s="67"/>
      <c r="AM2487" s="67"/>
      <c r="AN2487" s="67"/>
      <c r="AO2487" s="67"/>
      <c r="AP2487" s="67"/>
      <c r="AQ2487" s="67"/>
      <c r="AR2487" s="68"/>
      <c r="AS2487" s="68"/>
      <c r="AT2487" s="68"/>
    </row>
    <row r="2488" spans="20:46" ht="18.75" customHeight="1">
      <c r="T2488" s="67"/>
      <c r="U2488" s="67"/>
      <c r="V2488" s="67"/>
      <c r="W2488" s="67"/>
      <c r="X2488" s="67"/>
      <c r="Y2488" s="67"/>
      <c r="Z2488" s="67"/>
      <c r="AA2488" s="67"/>
      <c r="AB2488" s="67"/>
      <c r="AC2488" s="67"/>
      <c r="AD2488" s="68"/>
      <c r="AE2488" s="68"/>
      <c r="AF2488" s="68"/>
      <c r="AH2488" s="67"/>
      <c r="AI2488" s="67"/>
      <c r="AJ2488" s="67"/>
      <c r="AK2488" s="67"/>
      <c r="AL2488" s="67"/>
      <c r="AM2488" s="67"/>
      <c r="AN2488" s="67"/>
      <c r="AO2488" s="67"/>
      <c r="AP2488" s="67"/>
      <c r="AQ2488" s="67"/>
      <c r="AR2488" s="68"/>
      <c r="AS2488" s="68"/>
      <c r="AT2488" s="68"/>
    </row>
    <row r="2489" spans="20:46" ht="18.75" customHeight="1">
      <c r="T2489" s="67"/>
      <c r="U2489" s="67"/>
      <c r="V2489" s="67"/>
      <c r="W2489" s="67"/>
      <c r="X2489" s="67"/>
      <c r="Y2489" s="67"/>
      <c r="Z2489" s="67"/>
      <c r="AA2489" s="67"/>
      <c r="AB2489" s="67"/>
      <c r="AC2489" s="67"/>
      <c r="AD2489" s="68"/>
      <c r="AE2489" s="68"/>
      <c r="AF2489" s="68"/>
      <c r="AH2489" s="67"/>
      <c r="AI2489" s="67"/>
      <c r="AJ2489" s="67"/>
      <c r="AK2489" s="67"/>
      <c r="AL2489" s="67"/>
      <c r="AM2489" s="67"/>
      <c r="AN2489" s="67"/>
      <c r="AO2489" s="67"/>
      <c r="AP2489" s="67"/>
      <c r="AQ2489" s="67"/>
      <c r="AR2489" s="68"/>
      <c r="AS2489" s="68"/>
      <c r="AT2489" s="68"/>
    </row>
    <row r="2490" spans="20:46" ht="18.75" customHeight="1">
      <c r="T2490" s="67"/>
      <c r="U2490" s="67"/>
      <c r="V2490" s="67"/>
      <c r="W2490" s="67"/>
      <c r="X2490" s="67"/>
      <c r="Y2490" s="67"/>
      <c r="Z2490" s="67"/>
      <c r="AA2490" s="67"/>
      <c r="AB2490" s="67"/>
      <c r="AC2490" s="67"/>
      <c r="AD2490" s="68"/>
      <c r="AE2490" s="68"/>
      <c r="AF2490" s="68"/>
      <c r="AH2490" s="67"/>
      <c r="AI2490" s="67"/>
      <c r="AJ2490" s="67"/>
      <c r="AK2490" s="67"/>
      <c r="AL2490" s="67"/>
      <c r="AM2490" s="67"/>
      <c r="AN2490" s="67"/>
      <c r="AO2490" s="67"/>
      <c r="AP2490" s="67"/>
      <c r="AQ2490" s="67"/>
      <c r="AR2490" s="68"/>
      <c r="AS2490" s="68"/>
      <c r="AT2490" s="68"/>
    </row>
    <row r="2491" spans="20:46" ht="18.75" customHeight="1">
      <c r="T2491" s="67"/>
      <c r="U2491" s="67"/>
      <c r="V2491" s="67"/>
      <c r="W2491" s="67"/>
      <c r="X2491" s="67"/>
      <c r="Y2491" s="67"/>
      <c r="Z2491" s="67"/>
      <c r="AA2491" s="67"/>
      <c r="AB2491" s="67"/>
      <c r="AC2491" s="67"/>
      <c r="AD2491" s="68"/>
      <c r="AE2491" s="68"/>
      <c r="AF2491" s="68"/>
      <c r="AH2491" s="67"/>
      <c r="AI2491" s="67"/>
      <c r="AJ2491" s="67"/>
      <c r="AK2491" s="67"/>
      <c r="AL2491" s="67"/>
      <c r="AM2491" s="67"/>
      <c r="AN2491" s="67"/>
      <c r="AO2491" s="67"/>
      <c r="AP2491" s="67"/>
      <c r="AQ2491" s="67"/>
      <c r="AR2491" s="68"/>
      <c r="AS2491" s="68"/>
      <c r="AT2491" s="68"/>
    </row>
    <row r="2492" spans="20:46" ht="18.75" customHeight="1">
      <c r="T2492" s="67"/>
      <c r="U2492" s="67"/>
      <c r="V2492" s="67"/>
      <c r="W2492" s="67"/>
      <c r="X2492" s="67"/>
      <c r="Y2492" s="67"/>
      <c r="Z2492" s="67"/>
      <c r="AA2492" s="67"/>
      <c r="AB2492" s="67"/>
      <c r="AC2492" s="67"/>
      <c r="AD2492" s="68"/>
      <c r="AE2492" s="68"/>
      <c r="AF2492" s="68"/>
      <c r="AH2492" s="67"/>
      <c r="AI2492" s="67"/>
      <c r="AJ2492" s="67"/>
      <c r="AK2492" s="67"/>
      <c r="AL2492" s="67"/>
      <c r="AM2492" s="67"/>
      <c r="AN2492" s="67"/>
      <c r="AO2492" s="67"/>
      <c r="AP2492" s="67"/>
      <c r="AQ2492" s="67"/>
      <c r="AR2492" s="68"/>
      <c r="AS2492" s="68"/>
      <c r="AT2492" s="68"/>
    </row>
    <row r="2493" spans="20:46" ht="18.75" customHeight="1">
      <c r="T2493" s="67"/>
      <c r="U2493" s="67"/>
      <c r="V2493" s="67"/>
      <c r="W2493" s="67"/>
      <c r="X2493" s="67"/>
      <c r="Y2493" s="67"/>
      <c r="Z2493" s="67"/>
      <c r="AA2493" s="67"/>
      <c r="AB2493" s="67"/>
      <c r="AC2493" s="67"/>
      <c r="AD2493" s="68"/>
      <c r="AE2493" s="68"/>
      <c r="AF2493" s="68"/>
      <c r="AH2493" s="67"/>
      <c r="AI2493" s="67"/>
      <c r="AJ2493" s="67"/>
      <c r="AK2493" s="67"/>
      <c r="AL2493" s="67"/>
      <c r="AM2493" s="67"/>
      <c r="AN2493" s="67"/>
      <c r="AO2493" s="67"/>
      <c r="AP2493" s="67"/>
      <c r="AQ2493" s="67"/>
      <c r="AR2493" s="68"/>
      <c r="AS2493" s="68"/>
      <c r="AT2493" s="68"/>
    </row>
    <row r="2494" spans="20:46" ht="18.75" customHeight="1">
      <c r="T2494" s="67"/>
      <c r="U2494" s="67"/>
      <c r="V2494" s="67"/>
      <c r="W2494" s="67"/>
      <c r="X2494" s="67"/>
      <c r="Y2494" s="67"/>
      <c r="Z2494" s="67"/>
      <c r="AA2494" s="67"/>
      <c r="AB2494" s="67"/>
      <c r="AC2494" s="67"/>
      <c r="AD2494" s="68"/>
      <c r="AE2494" s="68"/>
      <c r="AF2494" s="68"/>
      <c r="AH2494" s="67"/>
      <c r="AI2494" s="67"/>
      <c r="AJ2494" s="67"/>
      <c r="AK2494" s="67"/>
      <c r="AL2494" s="67"/>
      <c r="AM2494" s="67"/>
      <c r="AN2494" s="67"/>
      <c r="AO2494" s="67"/>
      <c r="AP2494" s="67"/>
      <c r="AQ2494" s="67"/>
      <c r="AR2494" s="68"/>
      <c r="AS2494" s="68"/>
      <c r="AT2494" s="68"/>
    </row>
    <row r="2495" spans="20:46" ht="18.75" customHeight="1">
      <c r="T2495" s="67"/>
      <c r="U2495" s="67"/>
      <c r="V2495" s="67"/>
      <c r="W2495" s="67"/>
      <c r="X2495" s="67"/>
      <c r="Y2495" s="67"/>
      <c r="Z2495" s="67"/>
      <c r="AA2495" s="67"/>
      <c r="AB2495" s="67"/>
      <c r="AC2495" s="67"/>
      <c r="AD2495" s="68"/>
      <c r="AE2495" s="68"/>
      <c r="AF2495" s="68"/>
      <c r="AH2495" s="67"/>
      <c r="AI2495" s="67"/>
      <c r="AJ2495" s="67"/>
      <c r="AK2495" s="67"/>
      <c r="AL2495" s="67"/>
      <c r="AM2495" s="67"/>
      <c r="AN2495" s="67"/>
      <c r="AO2495" s="67"/>
      <c r="AP2495" s="67"/>
      <c r="AQ2495" s="67"/>
      <c r="AR2495" s="68"/>
      <c r="AS2495" s="68"/>
      <c r="AT2495" s="68"/>
    </row>
    <row r="2496" spans="20:46" ht="18.75" customHeight="1">
      <c r="T2496" s="67"/>
      <c r="U2496" s="67"/>
      <c r="V2496" s="67"/>
      <c r="W2496" s="67"/>
      <c r="X2496" s="67"/>
      <c r="Y2496" s="67"/>
      <c r="Z2496" s="67"/>
      <c r="AA2496" s="67"/>
      <c r="AB2496" s="67"/>
      <c r="AC2496" s="67"/>
      <c r="AD2496" s="68"/>
      <c r="AE2496" s="68"/>
      <c r="AF2496" s="68"/>
      <c r="AH2496" s="67"/>
      <c r="AI2496" s="67"/>
      <c r="AJ2496" s="67"/>
      <c r="AK2496" s="67"/>
      <c r="AL2496" s="67"/>
      <c r="AM2496" s="67"/>
      <c r="AN2496" s="67"/>
      <c r="AO2496" s="67"/>
      <c r="AP2496" s="67"/>
      <c r="AQ2496" s="67"/>
      <c r="AR2496" s="68"/>
      <c r="AS2496" s="68"/>
      <c r="AT2496" s="68"/>
    </row>
    <row r="2497" spans="20:46" ht="18.75" customHeight="1">
      <c r="T2497" s="67"/>
      <c r="U2497" s="67"/>
      <c r="V2497" s="67"/>
      <c r="W2497" s="67"/>
      <c r="X2497" s="67"/>
      <c r="Y2497" s="67"/>
      <c r="Z2497" s="67"/>
      <c r="AA2497" s="67"/>
      <c r="AB2497" s="67"/>
      <c r="AC2497" s="67"/>
      <c r="AD2497" s="68"/>
      <c r="AE2497" s="68"/>
      <c r="AF2497" s="68"/>
      <c r="AH2497" s="67"/>
      <c r="AI2497" s="67"/>
      <c r="AJ2497" s="67"/>
      <c r="AK2497" s="67"/>
      <c r="AL2497" s="67"/>
      <c r="AM2497" s="67"/>
      <c r="AN2497" s="67"/>
      <c r="AO2497" s="67"/>
      <c r="AP2497" s="67"/>
      <c r="AQ2497" s="67"/>
      <c r="AR2497" s="68"/>
      <c r="AS2497" s="68"/>
      <c r="AT2497" s="68"/>
    </row>
    <row r="2498" spans="20:46" ht="18.75" customHeight="1">
      <c r="T2498" s="67"/>
      <c r="U2498" s="67"/>
      <c r="V2498" s="67"/>
      <c r="W2498" s="67"/>
      <c r="X2498" s="67"/>
      <c r="Y2498" s="67"/>
      <c r="Z2498" s="67"/>
      <c r="AA2498" s="67"/>
      <c r="AB2498" s="67"/>
      <c r="AC2498" s="67"/>
      <c r="AD2498" s="68"/>
      <c r="AE2498" s="68"/>
      <c r="AF2498" s="68"/>
      <c r="AH2498" s="67"/>
      <c r="AI2498" s="67"/>
      <c r="AJ2498" s="67"/>
      <c r="AK2498" s="67"/>
      <c r="AL2498" s="67"/>
      <c r="AM2498" s="67"/>
      <c r="AN2498" s="67"/>
      <c r="AO2498" s="67"/>
      <c r="AP2498" s="67"/>
      <c r="AQ2498" s="67"/>
      <c r="AR2498" s="68"/>
      <c r="AS2498" s="68"/>
      <c r="AT2498" s="68"/>
    </row>
    <row r="2499" spans="20:46" ht="18.75" customHeight="1">
      <c r="T2499" s="67"/>
      <c r="U2499" s="67"/>
      <c r="V2499" s="67"/>
      <c r="W2499" s="67"/>
      <c r="X2499" s="67"/>
      <c r="Y2499" s="67"/>
      <c r="Z2499" s="67"/>
      <c r="AA2499" s="67"/>
      <c r="AB2499" s="67"/>
      <c r="AC2499" s="67"/>
      <c r="AD2499" s="68"/>
      <c r="AE2499" s="68"/>
      <c r="AF2499" s="68"/>
      <c r="AH2499" s="67"/>
      <c r="AI2499" s="67"/>
      <c r="AJ2499" s="67"/>
      <c r="AK2499" s="67"/>
      <c r="AL2499" s="67"/>
      <c r="AM2499" s="67"/>
      <c r="AN2499" s="67"/>
      <c r="AO2499" s="67"/>
      <c r="AP2499" s="67"/>
      <c r="AQ2499" s="67"/>
      <c r="AR2499" s="68"/>
      <c r="AS2499" s="68"/>
      <c r="AT2499" s="68"/>
    </row>
    <row r="2500" spans="20:46" ht="18.75" customHeight="1">
      <c r="T2500" s="67"/>
      <c r="U2500" s="67"/>
      <c r="V2500" s="67"/>
      <c r="W2500" s="67"/>
      <c r="X2500" s="67"/>
      <c r="Y2500" s="67"/>
      <c r="Z2500" s="67"/>
      <c r="AA2500" s="67"/>
      <c r="AB2500" s="67"/>
      <c r="AC2500" s="67"/>
      <c r="AD2500" s="68"/>
      <c r="AE2500" s="68"/>
      <c r="AF2500" s="68"/>
      <c r="AH2500" s="67"/>
      <c r="AI2500" s="67"/>
      <c r="AJ2500" s="67"/>
      <c r="AK2500" s="67"/>
      <c r="AL2500" s="67"/>
      <c r="AM2500" s="67"/>
      <c r="AN2500" s="67"/>
      <c r="AO2500" s="67"/>
      <c r="AP2500" s="67"/>
      <c r="AQ2500" s="67"/>
      <c r="AR2500" s="68"/>
      <c r="AS2500" s="68"/>
      <c r="AT2500" s="68"/>
    </row>
    <row r="2501" spans="20:46" ht="18.75" customHeight="1">
      <c r="T2501" s="67"/>
      <c r="U2501" s="67"/>
      <c r="V2501" s="67"/>
      <c r="W2501" s="67"/>
      <c r="X2501" s="67"/>
      <c r="Y2501" s="67"/>
      <c r="Z2501" s="67"/>
      <c r="AA2501" s="67"/>
      <c r="AB2501" s="67"/>
      <c r="AC2501" s="67"/>
      <c r="AD2501" s="68"/>
      <c r="AE2501" s="68"/>
      <c r="AF2501" s="68"/>
      <c r="AH2501" s="67"/>
      <c r="AI2501" s="67"/>
      <c r="AJ2501" s="67"/>
      <c r="AK2501" s="67"/>
      <c r="AL2501" s="67"/>
      <c r="AM2501" s="67"/>
      <c r="AN2501" s="67"/>
      <c r="AO2501" s="67"/>
      <c r="AP2501" s="67"/>
      <c r="AQ2501" s="67"/>
      <c r="AR2501" s="68"/>
      <c r="AS2501" s="68"/>
      <c r="AT2501" s="68"/>
    </row>
    <row r="2502" spans="20:46" ht="18.75" customHeight="1">
      <c r="T2502" s="67"/>
      <c r="U2502" s="67"/>
      <c r="V2502" s="67"/>
      <c r="W2502" s="67"/>
      <c r="X2502" s="67"/>
      <c r="Y2502" s="67"/>
      <c r="Z2502" s="67"/>
      <c r="AA2502" s="67"/>
      <c r="AB2502" s="67"/>
      <c r="AC2502" s="67"/>
      <c r="AD2502" s="68"/>
      <c r="AE2502" s="68"/>
      <c r="AF2502" s="68"/>
      <c r="AH2502" s="67"/>
      <c r="AI2502" s="67"/>
      <c r="AJ2502" s="67"/>
      <c r="AK2502" s="67"/>
      <c r="AL2502" s="67"/>
      <c r="AM2502" s="67"/>
      <c r="AN2502" s="67"/>
      <c r="AO2502" s="67"/>
      <c r="AP2502" s="67"/>
      <c r="AQ2502" s="67"/>
      <c r="AR2502" s="68"/>
      <c r="AS2502" s="68"/>
      <c r="AT2502" s="68"/>
    </row>
    <row r="2503" spans="20:46" ht="18.75" customHeight="1">
      <c r="T2503" s="67"/>
      <c r="U2503" s="67"/>
      <c r="V2503" s="67"/>
      <c r="W2503" s="67"/>
      <c r="X2503" s="67"/>
      <c r="Y2503" s="67"/>
      <c r="Z2503" s="67"/>
      <c r="AA2503" s="67"/>
      <c r="AB2503" s="67"/>
      <c r="AC2503" s="67"/>
      <c r="AD2503" s="68"/>
      <c r="AE2503" s="68"/>
      <c r="AF2503" s="68"/>
      <c r="AH2503" s="67"/>
      <c r="AI2503" s="67"/>
      <c r="AJ2503" s="67"/>
      <c r="AK2503" s="67"/>
      <c r="AL2503" s="67"/>
      <c r="AM2503" s="67"/>
      <c r="AN2503" s="67"/>
      <c r="AO2503" s="67"/>
      <c r="AP2503" s="67"/>
      <c r="AQ2503" s="67"/>
      <c r="AR2503" s="68"/>
      <c r="AS2503" s="68"/>
      <c r="AT2503" s="68"/>
    </row>
    <row r="2504" spans="20:46" ht="18.75" customHeight="1">
      <c r="T2504" s="67"/>
      <c r="U2504" s="67"/>
      <c r="V2504" s="67"/>
      <c r="W2504" s="67"/>
      <c r="X2504" s="67"/>
      <c r="Y2504" s="67"/>
      <c r="Z2504" s="67"/>
      <c r="AA2504" s="67"/>
      <c r="AB2504" s="67"/>
      <c r="AC2504" s="67"/>
      <c r="AD2504" s="68"/>
      <c r="AE2504" s="68"/>
      <c r="AF2504" s="68"/>
      <c r="AH2504" s="67"/>
      <c r="AI2504" s="67"/>
      <c r="AJ2504" s="67"/>
      <c r="AK2504" s="67"/>
      <c r="AL2504" s="67"/>
      <c r="AM2504" s="67"/>
      <c r="AN2504" s="67"/>
      <c r="AO2504" s="67"/>
      <c r="AP2504" s="67"/>
      <c r="AQ2504" s="67"/>
      <c r="AR2504" s="68"/>
      <c r="AS2504" s="68"/>
      <c r="AT2504" s="68"/>
    </row>
    <row r="2505" spans="20:46" ht="18.75" customHeight="1">
      <c r="T2505" s="67"/>
      <c r="U2505" s="67"/>
      <c r="V2505" s="67"/>
      <c r="W2505" s="67"/>
      <c r="X2505" s="67"/>
      <c r="Y2505" s="67"/>
      <c r="Z2505" s="67"/>
      <c r="AA2505" s="67"/>
      <c r="AB2505" s="67"/>
      <c r="AC2505" s="67"/>
      <c r="AD2505" s="68"/>
      <c r="AE2505" s="68"/>
      <c r="AF2505" s="68"/>
      <c r="AH2505" s="67"/>
      <c r="AI2505" s="67"/>
      <c r="AJ2505" s="67"/>
      <c r="AK2505" s="67"/>
      <c r="AL2505" s="67"/>
      <c r="AM2505" s="67"/>
      <c r="AN2505" s="67"/>
      <c r="AO2505" s="67"/>
      <c r="AP2505" s="67"/>
      <c r="AQ2505" s="67"/>
      <c r="AR2505" s="68"/>
      <c r="AS2505" s="68"/>
      <c r="AT2505" s="68"/>
    </row>
    <row r="2506" spans="20:46" ht="18.75" customHeight="1">
      <c r="T2506" s="67"/>
      <c r="U2506" s="67"/>
      <c r="V2506" s="67"/>
      <c r="W2506" s="67"/>
      <c r="X2506" s="67"/>
      <c r="Y2506" s="67"/>
      <c r="Z2506" s="67"/>
      <c r="AA2506" s="67"/>
      <c r="AB2506" s="67"/>
      <c r="AC2506" s="67"/>
      <c r="AD2506" s="68"/>
      <c r="AE2506" s="68"/>
      <c r="AF2506" s="68"/>
      <c r="AH2506" s="67"/>
      <c r="AI2506" s="67"/>
      <c r="AJ2506" s="67"/>
      <c r="AK2506" s="67"/>
      <c r="AL2506" s="67"/>
      <c r="AM2506" s="67"/>
      <c r="AN2506" s="67"/>
      <c r="AO2506" s="67"/>
      <c r="AP2506" s="67"/>
      <c r="AQ2506" s="67"/>
      <c r="AR2506" s="68"/>
      <c r="AS2506" s="68"/>
      <c r="AT2506" s="68"/>
    </row>
    <row r="2507" spans="20:46" ht="18.75" customHeight="1">
      <c r="T2507" s="67"/>
      <c r="U2507" s="67"/>
      <c r="V2507" s="67"/>
      <c r="W2507" s="67"/>
      <c r="X2507" s="67"/>
      <c r="Y2507" s="67"/>
      <c r="Z2507" s="67"/>
      <c r="AA2507" s="67"/>
      <c r="AB2507" s="67"/>
      <c r="AC2507" s="67"/>
      <c r="AD2507" s="68"/>
      <c r="AE2507" s="68"/>
      <c r="AF2507" s="68"/>
      <c r="AH2507" s="67"/>
      <c r="AI2507" s="67"/>
      <c r="AJ2507" s="67"/>
      <c r="AK2507" s="67"/>
      <c r="AL2507" s="67"/>
      <c r="AM2507" s="67"/>
      <c r="AN2507" s="67"/>
      <c r="AO2507" s="67"/>
      <c r="AP2507" s="67"/>
      <c r="AQ2507" s="67"/>
      <c r="AR2507" s="68"/>
      <c r="AS2507" s="68"/>
      <c r="AT2507" s="68"/>
    </row>
    <row r="2508" spans="20:46" ht="18.75" customHeight="1">
      <c r="T2508" s="67"/>
      <c r="U2508" s="67"/>
      <c r="V2508" s="67"/>
      <c r="W2508" s="67"/>
      <c r="X2508" s="67"/>
      <c r="Y2508" s="67"/>
      <c r="Z2508" s="67"/>
      <c r="AA2508" s="67"/>
      <c r="AB2508" s="67"/>
      <c r="AC2508" s="67"/>
      <c r="AD2508" s="68"/>
      <c r="AE2508" s="68"/>
      <c r="AF2508" s="68"/>
      <c r="AH2508" s="67"/>
      <c r="AI2508" s="67"/>
      <c r="AJ2508" s="67"/>
      <c r="AK2508" s="67"/>
      <c r="AL2508" s="67"/>
      <c r="AM2508" s="67"/>
      <c r="AN2508" s="67"/>
      <c r="AO2508" s="67"/>
      <c r="AP2508" s="67"/>
      <c r="AQ2508" s="67"/>
      <c r="AR2508" s="68"/>
      <c r="AS2508" s="68"/>
      <c r="AT2508" s="68"/>
    </row>
    <row r="2509" spans="20:46" ht="18.75" customHeight="1">
      <c r="T2509" s="67"/>
      <c r="U2509" s="67"/>
      <c r="V2509" s="67"/>
      <c r="W2509" s="67"/>
      <c r="X2509" s="67"/>
      <c r="Y2509" s="67"/>
      <c r="Z2509" s="67"/>
      <c r="AA2509" s="67"/>
      <c r="AB2509" s="67"/>
      <c r="AC2509" s="67"/>
      <c r="AD2509" s="68"/>
      <c r="AE2509" s="68"/>
      <c r="AF2509" s="68"/>
      <c r="AH2509" s="67"/>
      <c r="AI2509" s="67"/>
      <c r="AJ2509" s="67"/>
      <c r="AK2509" s="67"/>
      <c r="AL2509" s="67"/>
      <c r="AM2509" s="67"/>
      <c r="AN2509" s="67"/>
      <c r="AO2509" s="67"/>
      <c r="AP2509" s="67"/>
      <c r="AQ2509" s="67"/>
      <c r="AR2509" s="68"/>
      <c r="AS2509" s="68"/>
      <c r="AT2509" s="68"/>
    </row>
    <row r="2510" spans="20:46" ht="18.75" customHeight="1">
      <c r="T2510" s="67"/>
      <c r="U2510" s="67"/>
      <c r="V2510" s="67"/>
      <c r="W2510" s="67"/>
      <c r="X2510" s="67"/>
      <c r="Y2510" s="67"/>
      <c r="Z2510" s="67"/>
      <c r="AA2510" s="67"/>
      <c r="AB2510" s="67"/>
      <c r="AC2510" s="67"/>
      <c r="AD2510" s="68"/>
      <c r="AE2510" s="68"/>
      <c r="AF2510" s="68"/>
      <c r="AH2510" s="67"/>
      <c r="AI2510" s="67"/>
      <c r="AJ2510" s="67"/>
      <c r="AK2510" s="67"/>
      <c r="AL2510" s="67"/>
      <c r="AM2510" s="67"/>
      <c r="AN2510" s="67"/>
      <c r="AO2510" s="67"/>
      <c r="AP2510" s="67"/>
      <c r="AQ2510" s="67"/>
      <c r="AR2510" s="68"/>
      <c r="AS2510" s="68"/>
      <c r="AT2510" s="68"/>
    </row>
    <row r="2511" spans="20:46" ht="18.75" customHeight="1">
      <c r="T2511" s="67"/>
      <c r="U2511" s="67"/>
      <c r="V2511" s="67"/>
      <c r="W2511" s="67"/>
      <c r="X2511" s="67"/>
      <c r="Y2511" s="67"/>
      <c r="Z2511" s="67"/>
      <c r="AA2511" s="67"/>
      <c r="AB2511" s="67"/>
      <c r="AC2511" s="67"/>
      <c r="AD2511" s="68"/>
      <c r="AE2511" s="68"/>
      <c r="AF2511" s="68"/>
      <c r="AH2511" s="67"/>
      <c r="AI2511" s="67"/>
      <c r="AJ2511" s="67"/>
      <c r="AK2511" s="67"/>
      <c r="AL2511" s="67"/>
      <c r="AM2511" s="67"/>
      <c r="AN2511" s="67"/>
      <c r="AO2511" s="67"/>
      <c r="AP2511" s="67"/>
      <c r="AQ2511" s="67"/>
      <c r="AR2511" s="68"/>
      <c r="AS2511" s="68"/>
      <c r="AT2511" s="68"/>
    </row>
    <row r="2512" spans="20:46" ht="18.75" customHeight="1">
      <c r="T2512" s="67"/>
      <c r="U2512" s="67"/>
      <c r="V2512" s="67"/>
      <c r="W2512" s="67"/>
      <c r="X2512" s="67"/>
      <c r="Y2512" s="67"/>
      <c r="Z2512" s="67"/>
      <c r="AA2512" s="67"/>
      <c r="AB2512" s="67"/>
      <c r="AC2512" s="67"/>
      <c r="AD2512" s="68"/>
      <c r="AE2512" s="68"/>
      <c r="AF2512" s="68"/>
      <c r="AH2512" s="67"/>
      <c r="AI2512" s="67"/>
      <c r="AJ2512" s="67"/>
      <c r="AK2512" s="67"/>
      <c r="AL2512" s="67"/>
      <c r="AM2512" s="67"/>
      <c r="AN2512" s="67"/>
      <c r="AO2512" s="67"/>
      <c r="AP2512" s="67"/>
      <c r="AQ2512" s="67"/>
      <c r="AR2512" s="68"/>
      <c r="AS2512" s="68"/>
      <c r="AT2512" s="68"/>
    </row>
    <row r="2513" spans="20:46" ht="18.75" customHeight="1">
      <c r="T2513" s="67"/>
      <c r="U2513" s="67"/>
      <c r="V2513" s="67"/>
      <c r="W2513" s="67"/>
      <c r="X2513" s="67"/>
      <c r="Y2513" s="67"/>
      <c r="Z2513" s="67"/>
      <c r="AA2513" s="67"/>
      <c r="AB2513" s="67"/>
      <c r="AC2513" s="67"/>
      <c r="AD2513" s="68"/>
      <c r="AE2513" s="68"/>
      <c r="AF2513" s="68"/>
      <c r="AH2513" s="67"/>
      <c r="AI2513" s="67"/>
      <c r="AJ2513" s="67"/>
      <c r="AK2513" s="67"/>
      <c r="AL2513" s="67"/>
      <c r="AM2513" s="67"/>
      <c r="AN2513" s="67"/>
      <c r="AO2513" s="67"/>
      <c r="AP2513" s="67"/>
      <c r="AQ2513" s="67"/>
      <c r="AR2513" s="68"/>
      <c r="AS2513" s="68"/>
      <c r="AT2513" s="68"/>
    </row>
    <row r="2514" spans="20:46" ht="18.75" customHeight="1">
      <c r="T2514" s="67"/>
      <c r="U2514" s="67"/>
      <c r="V2514" s="67"/>
      <c r="W2514" s="67"/>
      <c r="X2514" s="67"/>
      <c r="Y2514" s="67"/>
      <c r="Z2514" s="67"/>
      <c r="AA2514" s="67"/>
      <c r="AB2514" s="67"/>
      <c r="AC2514" s="67"/>
      <c r="AD2514" s="68"/>
      <c r="AE2514" s="68"/>
      <c r="AF2514" s="68"/>
      <c r="AH2514" s="67"/>
      <c r="AI2514" s="67"/>
      <c r="AJ2514" s="67"/>
      <c r="AK2514" s="67"/>
      <c r="AL2514" s="67"/>
      <c r="AM2514" s="67"/>
      <c r="AN2514" s="67"/>
      <c r="AO2514" s="67"/>
      <c r="AP2514" s="67"/>
      <c r="AQ2514" s="67"/>
      <c r="AR2514" s="68"/>
      <c r="AS2514" s="68"/>
      <c r="AT2514" s="68"/>
    </row>
    <row r="2515" spans="20:46" ht="18.75" customHeight="1">
      <c r="T2515" s="67"/>
      <c r="U2515" s="67"/>
      <c r="V2515" s="67"/>
      <c r="W2515" s="67"/>
      <c r="X2515" s="67"/>
      <c r="Y2515" s="67"/>
      <c r="Z2515" s="67"/>
      <c r="AA2515" s="67"/>
      <c r="AB2515" s="67"/>
      <c r="AC2515" s="67"/>
      <c r="AD2515" s="68"/>
      <c r="AE2515" s="68"/>
      <c r="AF2515" s="68"/>
      <c r="AH2515" s="67"/>
      <c r="AI2515" s="67"/>
      <c r="AJ2515" s="67"/>
      <c r="AK2515" s="67"/>
      <c r="AL2515" s="67"/>
      <c r="AM2515" s="67"/>
      <c r="AN2515" s="67"/>
      <c r="AO2515" s="67"/>
      <c r="AP2515" s="67"/>
      <c r="AQ2515" s="67"/>
      <c r="AR2515" s="68"/>
      <c r="AS2515" s="68"/>
      <c r="AT2515" s="68"/>
    </row>
    <row r="2516" spans="20:46" ht="18.75" customHeight="1">
      <c r="T2516" s="67"/>
      <c r="U2516" s="67"/>
      <c r="V2516" s="67"/>
      <c r="W2516" s="67"/>
      <c r="X2516" s="67"/>
      <c r="Y2516" s="67"/>
      <c r="Z2516" s="67"/>
      <c r="AA2516" s="67"/>
      <c r="AB2516" s="67"/>
      <c r="AC2516" s="67"/>
      <c r="AD2516" s="68"/>
      <c r="AE2516" s="68"/>
      <c r="AF2516" s="68"/>
      <c r="AH2516" s="67"/>
      <c r="AI2516" s="67"/>
      <c r="AJ2516" s="67"/>
      <c r="AK2516" s="67"/>
      <c r="AL2516" s="67"/>
      <c r="AM2516" s="67"/>
      <c r="AN2516" s="67"/>
      <c r="AO2516" s="67"/>
      <c r="AP2516" s="67"/>
      <c r="AQ2516" s="67"/>
      <c r="AR2516" s="68"/>
      <c r="AS2516" s="68"/>
      <c r="AT2516" s="68"/>
    </row>
    <row r="2517" spans="20:46" ht="18.75" customHeight="1">
      <c r="T2517" s="67"/>
      <c r="U2517" s="67"/>
      <c r="V2517" s="67"/>
      <c r="W2517" s="67"/>
      <c r="X2517" s="67"/>
      <c r="Y2517" s="67"/>
      <c r="Z2517" s="67"/>
      <c r="AA2517" s="67"/>
      <c r="AB2517" s="67"/>
      <c r="AC2517" s="67"/>
      <c r="AD2517" s="68"/>
      <c r="AE2517" s="68"/>
      <c r="AF2517" s="68"/>
      <c r="AH2517" s="67"/>
      <c r="AI2517" s="67"/>
      <c r="AJ2517" s="67"/>
      <c r="AK2517" s="67"/>
      <c r="AL2517" s="67"/>
      <c r="AM2517" s="67"/>
      <c r="AN2517" s="67"/>
      <c r="AO2517" s="67"/>
      <c r="AP2517" s="67"/>
      <c r="AQ2517" s="67"/>
      <c r="AR2517" s="68"/>
      <c r="AS2517" s="68"/>
      <c r="AT2517" s="68"/>
    </row>
    <row r="2518" spans="20:46" ht="18.75" customHeight="1">
      <c r="T2518" s="67"/>
      <c r="U2518" s="67"/>
      <c r="V2518" s="67"/>
      <c r="W2518" s="67"/>
      <c r="X2518" s="67"/>
      <c r="Y2518" s="67"/>
      <c r="Z2518" s="67"/>
      <c r="AA2518" s="67"/>
      <c r="AB2518" s="67"/>
      <c r="AC2518" s="67"/>
      <c r="AD2518" s="68"/>
      <c r="AE2518" s="68"/>
      <c r="AF2518" s="68"/>
      <c r="AH2518" s="67"/>
      <c r="AI2518" s="67"/>
      <c r="AJ2518" s="67"/>
      <c r="AK2518" s="67"/>
      <c r="AL2518" s="67"/>
      <c r="AM2518" s="67"/>
      <c r="AN2518" s="67"/>
      <c r="AO2518" s="67"/>
      <c r="AP2518" s="67"/>
      <c r="AQ2518" s="67"/>
      <c r="AR2518" s="68"/>
      <c r="AS2518" s="68"/>
      <c r="AT2518" s="68"/>
    </row>
    <row r="2519" spans="20:46" ht="18.75" customHeight="1">
      <c r="T2519" s="67"/>
      <c r="U2519" s="67"/>
      <c r="V2519" s="67"/>
      <c r="W2519" s="67"/>
      <c r="X2519" s="67"/>
      <c r="Y2519" s="67"/>
      <c r="Z2519" s="67"/>
      <c r="AA2519" s="67"/>
      <c r="AB2519" s="67"/>
      <c r="AC2519" s="67"/>
      <c r="AD2519" s="68"/>
      <c r="AE2519" s="68"/>
      <c r="AF2519" s="68"/>
      <c r="AH2519" s="67"/>
      <c r="AI2519" s="67"/>
      <c r="AJ2519" s="67"/>
      <c r="AK2519" s="67"/>
      <c r="AL2519" s="67"/>
      <c r="AM2519" s="67"/>
      <c r="AN2519" s="67"/>
      <c r="AO2519" s="67"/>
      <c r="AP2519" s="67"/>
      <c r="AQ2519" s="67"/>
      <c r="AR2519" s="68"/>
      <c r="AS2519" s="68"/>
      <c r="AT2519" s="68"/>
    </row>
    <row r="2520" spans="20:46" ht="18.75" customHeight="1">
      <c r="T2520" s="67"/>
      <c r="U2520" s="67"/>
      <c r="V2520" s="67"/>
      <c r="W2520" s="67"/>
      <c r="X2520" s="67"/>
      <c r="Y2520" s="67"/>
      <c r="Z2520" s="67"/>
      <c r="AA2520" s="67"/>
      <c r="AB2520" s="67"/>
      <c r="AC2520" s="67"/>
      <c r="AD2520" s="68"/>
      <c r="AE2520" s="68"/>
      <c r="AF2520" s="68"/>
      <c r="AH2520" s="67"/>
      <c r="AI2520" s="67"/>
      <c r="AJ2520" s="67"/>
      <c r="AK2520" s="67"/>
      <c r="AL2520" s="67"/>
      <c r="AM2520" s="67"/>
      <c r="AN2520" s="67"/>
      <c r="AO2520" s="67"/>
      <c r="AP2520" s="67"/>
      <c r="AQ2520" s="67"/>
      <c r="AR2520" s="68"/>
      <c r="AS2520" s="68"/>
      <c r="AT2520" s="68"/>
    </row>
    <row r="2521" spans="20:46" ht="18.75" customHeight="1">
      <c r="T2521" s="67"/>
      <c r="U2521" s="67"/>
      <c r="V2521" s="67"/>
      <c r="W2521" s="67"/>
      <c r="X2521" s="67"/>
      <c r="Y2521" s="67"/>
      <c r="Z2521" s="67"/>
      <c r="AA2521" s="67"/>
      <c r="AB2521" s="67"/>
      <c r="AC2521" s="67"/>
      <c r="AD2521" s="68"/>
      <c r="AE2521" s="68"/>
      <c r="AF2521" s="68"/>
      <c r="AH2521" s="67"/>
      <c r="AI2521" s="67"/>
      <c r="AJ2521" s="67"/>
      <c r="AK2521" s="67"/>
      <c r="AL2521" s="67"/>
      <c r="AM2521" s="67"/>
      <c r="AN2521" s="67"/>
      <c r="AO2521" s="67"/>
      <c r="AP2521" s="67"/>
      <c r="AQ2521" s="67"/>
      <c r="AR2521" s="68"/>
      <c r="AS2521" s="68"/>
      <c r="AT2521" s="68"/>
    </row>
    <row r="2522" spans="20:46" ht="18.75" customHeight="1">
      <c r="T2522" s="67"/>
      <c r="U2522" s="67"/>
      <c r="V2522" s="67"/>
      <c r="W2522" s="67"/>
      <c r="X2522" s="67"/>
      <c r="Y2522" s="67"/>
      <c r="Z2522" s="67"/>
      <c r="AA2522" s="67"/>
      <c r="AB2522" s="67"/>
      <c r="AC2522" s="67"/>
      <c r="AD2522" s="68"/>
      <c r="AE2522" s="68"/>
      <c r="AF2522" s="68"/>
      <c r="AH2522" s="67"/>
      <c r="AI2522" s="67"/>
      <c r="AJ2522" s="67"/>
      <c r="AK2522" s="67"/>
      <c r="AL2522" s="67"/>
      <c r="AM2522" s="67"/>
      <c r="AN2522" s="67"/>
      <c r="AO2522" s="67"/>
      <c r="AP2522" s="67"/>
      <c r="AQ2522" s="67"/>
      <c r="AR2522" s="68"/>
      <c r="AS2522" s="68"/>
      <c r="AT2522" s="68"/>
    </row>
    <row r="2523" spans="20:46" ht="18.75" customHeight="1">
      <c r="T2523" s="67"/>
      <c r="U2523" s="67"/>
      <c r="V2523" s="67"/>
      <c r="W2523" s="67"/>
      <c r="X2523" s="67"/>
      <c r="Y2523" s="67"/>
      <c r="Z2523" s="67"/>
      <c r="AA2523" s="67"/>
      <c r="AB2523" s="67"/>
      <c r="AC2523" s="67"/>
      <c r="AD2523" s="68"/>
      <c r="AE2523" s="68"/>
      <c r="AF2523" s="68"/>
      <c r="AH2523" s="67"/>
      <c r="AI2523" s="67"/>
      <c r="AJ2523" s="67"/>
      <c r="AK2523" s="67"/>
      <c r="AL2523" s="67"/>
      <c r="AM2523" s="67"/>
      <c r="AN2523" s="67"/>
      <c r="AO2523" s="67"/>
      <c r="AP2523" s="67"/>
      <c r="AQ2523" s="67"/>
      <c r="AR2523" s="68"/>
      <c r="AS2523" s="68"/>
      <c r="AT2523" s="68"/>
    </row>
    <row r="2524" spans="20:46" ht="18.75" customHeight="1">
      <c r="T2524" s="67"/>
      <c r="U2524" s="67"/>
      <c r="V2524" s="67"/>
      <c r="W2524" s="67"/>
      <c r="X2524" s="67"/>
      <c r="Y2524" s="67"/>
      <c r="Z2524" s="67"/>
      <c r="AA2524" s="67"/>
      <c r="AB2524" s="67"/>
      <c r="AC2524" s="67"/>
      <c r="AD2524" s="68"/>
      <c r="AE2524" s="68"/>
      <c r="AF2524" s="68"/>
      <c r="AH2524" s="67"/>
      <c r="AI2524" s="67"/>
      <c r="AJ2524" s="67"/>
      <c r="AK2524" s="67"/>
      <c r="AL2524" s="67"/>
      <c r="AM2524" s="67"/>
      <c r="AN2524" s="67"/>
      <c r="AO2524" s="67"/>
      <c r="AP2524" s="67"/>
      <c r="AQ2524" s="67"/>
      <c r="AR2524" s="68"/>
      <c r="AS2524" s="68"/>
      <c r="AT2524" s="68"/>
    </row>
    <row r="2525" spans="20:46" ht="18.75" customHeight="1">
      <c r="T2525" s="67"/>
      <c r="U2525" s="67"/>
      <c r="V2525" s="67"/>
      <c r="W2525" s="67"/>
      <c r="X2525" s="67"/>
      <c r="Y2525" s="67"/>
      <c r="Z2525" s="67"/>
      <c r="AA2525" s="67"/>
      <c r="AB2525" s="67"/>
      <c r="AC2525" s="67"/>
      <c r="AD2525" s="68"/>
      <c r="AE2525" s="68"/>
      <c r="AF2525" s="68"/>
      <c r="AH2525" s="67"/>
      <c r="AI2525" s="67"/>
      <c r="AJ2525" s="67"/>
      <c r="AK2525" s="67"/>
      <c r="AL2525" s="67"/>
      <c r="AM2525" s="67"/>
      <c r="AN2525" s="67"/>
      <c r="AO2525" s="67"/>
      <c r="AP2525" s="67"/>
      <c r="AQ2525" s="67"/>
      <c r="AR2525" s="68"/>
      <c r="AS2525" s="68"/>
      <c r="AT2525" s="68"/>
    </row>
    <row r="2526" spans="20:46" ht="18.75" customHeight="1">
      <c r="T2526" s="67"/>
      <c r="U2526" s="67"/>
      <c r="V2526" s="67"/>
      <c r="W2526" s="67"/>
      <c r="X2526" s="67"/>
      <c r="Y2526" s="67"/>
      <c r="Z2526" s="67"/>
      <c r="AA2526" s="67"/>
      <c r="AB2526" s="67"/>
      <c r="AC2526" s="67"/>
      <c r="AD2526" s="68"/>
      <c r="AE2526" s="68"/>
      <c r="AF2526" s="68"/>
      <c r="AH2526" s="67"/>
      <c r="AI2526" s="67"/>
      <c r="AJ2526" s="67"/>
      <c r="AK2526" s="67"/>
      <c r="AL2526" s="67"/>
      <c r="AM2526" s="67"/>
      <c r="AN2526" s="67"/>
      <c r="AO2526" s="67"/>
      <c r="AP2526" s="67"/>
      <c r="AQ2526" s="67"/>
      <c r="AR2526" s="68"/>
      <c r="AS2526" s="68"/>
      <c r="AT2526" s="68"/>
    </row>
    <row r="2527" spans="20:46" ht="18.75" customHeight="1">
      <c r="T2527" s="67"/>
      <c r="U2527" s="67"/>
      <c r="V2527" s="67"/>
      <c r="W2527" s="67"/>
      <c r="X2527" s="67"/>
      <c r="Y2527" s="67"/>
      <c r="Z2527" s="67"/>
      <c r="AA2527" s="67"/>
      <c r="AB2527" s="67"/>
      <c r="AC2527" s="67"/>
      <c r="AD2527" s="68"/>
      <c r="AE2527" s="68"/>
      <c r="AF2527" s="68"/>
      <c r="AH2527" s="67"/>
      <c r="AI2527" s="67"/>
      <c r="AJ2527" s="67"/>
      <c r="AK2527" s="67"/>
      <c r="AL2527" s="67"/>
      <c r="AM2527" s="67"/>
      <c r="AN2527" s="67"/>
      <c r="AO2527" s="67"/>
      <c r="AP2527" s="67"/>
      <c r="AQ2527" s="67"/>
      <c r="AR2527" s="68"/>
      <c r="AS2527" s="68"/>
      <c r="AT2527" s="68"/>
    </row>
    <row r="2528" spans="20:46" ht="18.75" customHeight="1">
      <c r="T2528" s="67"/>
      <c r="U2528" s="67"/>
      <c r="V2528" s="67"/>
      <c r="W2528" s="67"/>
      <c r="X2528" s="67"/>
      <c r="Y2528" s="67"/>
      <c r="Z2528" s="67"/>
      <c r="AA2528" s="67"/>
      <c r="AB2528" s="67"/>
      <c r="AC2528" s="67"/>
      <c r="AD2528" s="68"/>
      <c r="AE2528" s="68"/>
      <c r="AF2528" s="68"/>
      <c r="AH2528" s="67"/>
      <c r="AI2528" s="67"/>
      <c r="AJ2528" s="67"/>
      <c r="AK2528" s="67"/>
      <c r="AL2528" s="67"/>
      <c r="AM2528" s="67"/>
      <c r="AN2528" s="67"/>
      <c r="AO2528" s="67"/>
      <c r="AP2528" s="67"/>
      <c r="AQ2528" s="67"/>
      <c r="AR2528" s="68"/>
      <c r="AS2528" s="68"/>
      <c r="AT2528" s="68"/>
    </row>
    <row r="2529" spans="20:46" ht="18.75" customHeight="1">
      <c r="T2529" s="67"/>
      <c r="U2529" s="67"/>
      <c r="V2529" s="67"/>
      <c r="W2529" s="67"/>
      <c r="X2529" s="67"/>
      <c r="Y2529" s="67"/>
      <c r="Z2529" s="67"/>
      <c r="AA2529" s="67"/>
      <c r="AB2529" s="67"/>
      <c r="AC2529" s="67"/>
      <c r="AD2529" s="68"/>
      <c r="AE2529" s="68"/>
      <c r="AF2529" s="68"/>
      <c r="AH2529" s="67"/>
      <c r="AI2529" s="67"/>
      <c r="AJ2529" s="67"/>
      <c r="AK2529" s="67"/>
      <c r="AL2529" s="67"/>
      <c r="AM2529" s="67"/>
      <c r="AN2529" s="67"/>
      <c r="AO2529" s="67"/>
      <c r="AP2529" s="67"/>
      <c r="AQ2529" s="67"/>
      <c r="AR2529" s="68"/>
      <c r="AS2529" s="68"/>
      <c r="AT2529" s="68"/>
    </row>
    <row r="2530" spans="20:46" ht="18.75" customHeight="1">
      <c r="T2530" s="67"/>
      <c r="U2530" s="67"/>
      <c r="V2530" s="67"/>
      <c r="W2530" s="67"/>
      <c r="X2530" s="67"/>
      <c r="Y2530" s="67"/>
      <c r="Z2530" s="67"/>
      <c r="AA2530" s="67"/>
      <c r="AB2530" s="67"/>
      <c r="AC2530" s="67"/>
      <c r="AD2530" s="68"/>
      <c r="AE2530" s="68"/>
      <c r="AF2530" s="68"/>
      <c r="AH2530" s="67"/>
      <c r="AI2530" s="67"/>
      <c r="AJ2530" s="67"/>
      <c r="AK2530" s="67"/>
      <c r="AL2530" s="67"/>
      <c r="AM2530" s="67"/>
      <c r="AN2530" s="67"/>
      <c r="AO2530" s="67"/>
      <c r="AP2530" s="67"/>
      <c r="AQ2530" s="67"/>
      <c r="AR2530" s="68"/>
      <c r="AS2530" s="68"/>
      <c r="AT2530" s="68"/>
    </row>
    <row r="2531" spans="20:46" ht="18.75" customHeight="1">
      <c r="T2531" s="67"/>
      <c r="U2531" s="67"/>
      <c r="V2531" s="67"/>
      <c r="W2531" s="67"/>
      <c r="X2531" s="67"/>
      <c r="Y2531" s="67"/>
      <c r="Z2531" s="67"/>
      <c r="AA2531" s="67"/>
      <c r="AB2531" s="67"/>
      <c r="AC2531" s="67"/>
      <c r="AD2531" s="68"/>
      <c r="AE2531" s="68"/>
      <c r="AF2531" s="68"/>
      <c r="AH2531" s="67"/>
      <c r="AI2531" s="67"/>
      <c r="AJ2531" s="67"/>
      <c r="AK2531" s="67"/>
      <c r="AL2531" s="67"/>
      <c r="AM2531" s="67"/>
      <c r="AN2531" s="67"/>
      <c r="AO2531" s="67"/>
      <c r="AP2531" s="67"/>
      <c r="AQ2531" s="67"/>
      <c r="AR2531" s="68"/>
      <c r="AS2531" s="68"/>
      <c r="AT2531" s="68"/>
    </row>
    <row r="2532" spans="20:46" ht="18.75" customHeight="1">
      <c r="T2532" s="67"/>
      <c r="U2532" s="67"/>
      <c r="V2532" s="67"/>
      <c r="W2532" s="67"/>
      <c r="X2532" s="67"/>
      <c r="Y2532" s="67"/>
      <c r="Z2532" s="67"/>
      <c r="AA2532" s="67"/>
      <c r="AB2532" s="67"/>
      <c r="AC2532" s="67"/>
      <c r="AD2532" s="68"/>
      <c r="AE2532" s="68"/>
      <c r="AF2532" s="68"/>
      <c r="AH2532" s="67"/>
      <c r="AI2532" s="67"/>
      <c r="AJ2532" s="67"/>
      <c r="AK2532" s="67"/>
      <c r="AL2532" s="67"/>
      <c r="AM2532" s="67"/>
      <c r="AN2532" s="67"/>
      <c r="AO2532" s="67"/>
      <c r="AP2532" s="67"/>
      <c r="AQ2532" s="67"/>
      <c r="AR2532" s="68"/>
      <c r="AS2532" s="68"/>
      <c r="AT2532" s="68"/>
    </row>
    <row r="2533" spans="20:46" ht="18.75" customHeight="1">
      <c r="T2533" s="67"/>
      <c r="U2533" s="67"/>
      <c r="V2533" s="67"/>
      <c r="W2533" s="67"/>
      <c r="X2533" s="67"/>
      <c r="Y2533" s="67"/>
      <c r="Z2533" s="67"/>
      <c r="AA2533" s="67"/>
      <c r="AB2533" s="67"/>
      <c r="AC2533" s="67"/>
      <c r="AD2533" s="68"/>
      <c r="AE2533" s="68"/>
      <c r="AF2533" s="68"/>
      <c r="AH2533" s="67"/>
      <c r="AI2533" s="67"/>
      <c r="AJ2533" s="67"/>
      <c r="AK2533" s="67"/>
      <c r="AL2533" s="67"/>
      <c r="AM2533" s="67"/>
      <c r="AN2533" s="67"/>
      <c r="AO2533" s="67"/>
      <c r="AP2533" s="67"/>
      <c r="AQ2533" s="67"/>
      <c r="AR2533" s="68"/>
      <c r="AS2533" s="68"/>
      <c r="AT2533" s="68"/>
    </row>
    <row r="2534" spans="20:46" ht="18.75" customHeight="1">
      <c r="T2534" s="67"/>
      <c r="U2534" s="67"/>
      <c r="V2534" s="67"/>
      <c r="W2534" s="67"/>
      <c r="X2534" s="67"/>
      <c r="Y2534" s="67"/>
      <c r="Z2534" s="67"/>
      <c r="AA2534" s="67"/>
      <c r="AB2534" s="67"/>
      <c r="AC2534" s="67"/>
      <c r="AD2534" s="68"/>
      <c r="AE2534" s="68"/>
      <c r="AF2534" s="68"/>
      <c r="AH2534" s="67"/>
      <c r="AI2534" s="67"/>
      <c r="AJ2534" s="67"/>
      <c r="AK2534" s="67"/>
      <c r="AL2534" s="67"/>
      <c r="AM2534" s="67"/>
      <c r="AN2534" s="67"/>
      <c r="AO2534" s="67"/>
      <c r="AP2534" s="67"/>
      <c r="AQ2534" s="67"/>
      <c r="AR2534" s="68"/>
      <c r="AS2534" s="68"/>
      <c r="AT2534" s="68"/>
    </row>
    <row r="2535" spans="20:46" ht="18.75" customHeight="1">
      <c r="T2535" s="67"/>
      <c r="U2535" s="67"/>
      <c r="V2535" s="67"/>
      <c r="W2535" s="67"/>
      <c r="X2535" s="67"/>
      <c r="Y2535" s="67"/>
      <c r="Z2535" s="67"/>
      <c r="AA2535" s="67"/>
      <c r="AB2535" s="67"/>
      <c r="AC2535" s="67"/>
      <c r="AD2535" s="68"/>
      <c r="AE2535" s="68"/>
      <c r="AF2535" s="68"/>
      <c r="AH2535" s="67"/>
      <c r="AI2535" s="67"/>
      <c r="AJ2535" s="67"/>
      <c r="AK2535" s="67"/>
      <c r="AL2535" s="67"/>
      <c r="AM2535" s="67"/>
      <c r="AN2535" s="67"/>
      <c r="AO2535" s="67"/>
      <c r="AP2535" s="67"/>
      <c r="AQ2535" s="67"/>
      <c r="AR2535" s="68"/>
      <c r="AS2535" s="68"/>
      <c r="AT2535" s="68"/>
    </row>
    <row r="2536" spans="20:46" ht="18.75" customHeight="1">
      <c r="T2536" s="67"/>
      <c r="U2536" s="67"/>
      <c r="V2536" s="67"/>
      <c r="W2536" s="67"/>
      <c r="X2536" s="67"/>
      <c r="Y2536" s="67"/>
      <c r="Z2536" s="67"/>
      <c r="AA2536" s="67"/>
      <c r="AB2536" s="67"/>
      <c r="AC2536" s="67"/>
      <c r="AD2536" s="68"/>
      <c r="AE2536" s="68"/>
      <c r="AF2536" s="68"/>
      <c r="AH2536" s="67"/>
      <c r="AI2536" s="67"/>
      <c r="AJ2536" s="67"/>
      <c r="AK2536" s="67"/>
      <c r="AL2536" s="67"/>
      <c r="AM2536" s="67"/>
      <c r="AN2536" s="67"/>
      <c r="AO2536" s="67"/>
      <c r="AP2536" s="67"/>
      <c r="AQ2536" s="67"/>
      <c r="AR2536" s="68"/>
      <c r="AS2536" s="68"/>
      <c r="AT2536" s="68"/>
    </row>
    <row r="2537" spans="20:46" ht="18.75" customHeight="1">
      <c r="T2537" s="67"/>
      <c r="U2537" s="67"/>
      <c r="V2537" s="67"/>
      <c r="W2537" s="67"/>
      <c r="X2537" s="67"/>
      <c r="Y2537" s="67"/>
      <c r="Z2537" s="67"/>
      <c r="AA2537" s="67"/>
      <c r="AB2537" s="67"/>
      <c r="AC2537" s="67"/>
      <c r="AD2537" s="68"/>
      <c r="AE2537" s="68"/>
      <c r="AF2537" s="68"/>
      <c r="AH2537" s="67"/>
      <c r="AI2537" s="67"/>
      <c r="AJ2537" s="67"/>
      <c r="AK2537" s="67"/>
      <c r="AL2537" s="67"/>
      <c r="AM2537" s="67"/>
      <c r="AN2537" s="67"/>
      <c r="AO2537" s="67"/>
      <c r="AP2537" s="67"/>
      <c r="AQ2537" s="67"/>
      <c r="AR2537" s="68"/>
      <c r="AS2537" s="68"/>
      <c r="AT2537" s="68"/>
    </row>
    <row r="2538" spans="20:46" ht="18.75" customHeight="1">
      <c r="T2538" s="67"/>
      <c r="U2538" s="67"/>
      <c r="V2538" s="67"/>
      <c r="W2538" s="67"/>
      <c r="X2538" s="67"/>
      <c r="Y2538" s="67"/>
      <c r="Z2538" s="67"/>
      <c r="AA2538" s="67"/>
      <c r="AB2538" s="67"/>
      <c r="AC2538" s="67"/>
      <c r="AD2538" s="68"/>
      <c r="AE2538" s="68"/>
      <c r="AF2538" s="68"/>
      <c r="AH2538" s="67"/>
      <c r="AI2538" s="67"/>
      <c r="AJ2538" s="67"/>
      <c r="AK2538" s="67"/>
      <c r="AL2538" s="67"/>
      <c r="AM2538" s="67"/>
      <c r="AN2538" s="67"/>
      <c r="AO2538" s="67"/>
      <c r="AP2538" s="67"/>
      <c r="AQ2538" s="67"/>
      <c r="AR2538" s="68"/>
      <c r="AS2538" s="68"/>
      <c r="AT2538" s="68"/>
    </row>
    <row r="2539" spans="20:46" ht="18.75" customHeight="1">
      <c r="T2539" s="67"/>
      <c r="U2539" s="67"/>
      <c r="V2539" s="67"/>
      <c r="W2539" s="67"/>
      <c r="X2539" s="67"/>
      <c r="Y2539" s="67"/>
      <c r="Z2539" s="67"/>
      <c r="AA2539" s="67"/>
      <c r="AB2539" s="67"/>
      <c r="AC2539" s="67"/>
      <c r="AD2539" s="68"/>
      <c r="AE2539" s="68"/>
      <c r="AF2539" s="68"/>
      <c r="AH2539" s="67"/>
      <c r="AI2539" s="67"/>
      <c r="AJ2539" s="67"/>
      <c r="AK2539" s="67"/>
      <c r="AL2539" s="67"/>
      <c r="AM2539" s="67"/>
      <c r="AN2539" s="67"/>
      <c r="AO2539" s="67"/>
      <c r="AP2539" s="67"/>
      <c r="AQ2539" s="67"/>
      <c r="AR2539" s="68"/>
      <c r="AS2539" s="68"/>
      <c r="AT2539" s="68"/>
    </row>
    <row r="2540" spans="20:46" ht="18.75" customHeight="1">
      <c r="T2540" s="67"/>
      <c r="U2540" s="67"/>
      <c r="V2540" s="67"/>
      <c r="W2540" s="67"/>
      <c r="X2540" s="67"/>
      <c r="Y2540" s="67"/>
      <c r="Z2540" s="67"/>
      <c r="AA2540" s="67"/>
      <c r="AB2540" s="67"/>
      <c r="AC2540" s="67"/>
      <c r="AD2540" s="68"/>
      <c r="AE2540" s="68"/>
      <c r="AF2540" s="68"/>
      <c r="AH2540" s="67"/>
      <c r="AI2540" s="67"/>
      <c r="AJ2540" s="67"/>
      <c r="AK2540" s="67"/>
      <c r="AL2540" s="67"/>
      <c r="AM2540" s="67"/>
      <c r="AN2540" s="67"/>
      <c r="AO2540" s="67"/>
      <c r="AP2540" s="67"/>
      <c r="AQ2540" s="67"/>
      <c r="AR2540" s="68"/>
      <c r="AS2540" s="68"/>
      <c r="AT2540" s="68"/>
    </row>
    <row r="2541" spans="20:46" ht="18.75" customHeight="1">
      <c r="T2541" s="67"/>
      <c r="U2541" s="67"/>
      <c r="V2541" s="67"/>
      <c r="W2541" s="67"/>
      <c r="X2541" s="67"/>
      <c r="Y2541" s="67"/>
      <c r="Z2541" s="67"/>
      <c r="AA2541" s="67"/>
      <c r="AB2541" s="67"/>
      <c r="AC2541" s="67"/>
      <c r="AD2541" s="68"/>
      <c r="AE2541" s="68"/>
      <c r="AF2541" s="68"/>
      <c r="AH2541" s="67"/>
      <c r="AI2541" s="67"/>
      <c r="AJ2541" s="67"/>
      <c r="AK2541" s="67"/>
      <c r="AL2541" s="67"/>
      <c r="AM2541" s="67"/>
      <c r="AN2541" s="67"/>
      <c r="AO2541" s="67"/>
      <c r="AP2541" s="67"/>
      <c r="AQ2541" s="67"/>
      <c r="AR2541" s="68"/>
      <c r="AS2541" s="68"/>
      <c r="AT2541" s="68"/>
    </row>
    <row r="2542" spans="20:46" ht="18.75" customHeight="1">
      <c r="T2542" s="67"/>
      <c r="U2542" s="67"/>
      <c r="V2542" s="67"/>
      <c r="W2542" s="67"/>
      <c r="X2542" s="67"/>
      <c r="Y2542" s="67"/>
      <c r="Z2542" s="67"/>
      <c r="AA2542" s="67"/>
      <c r="AB2542" s="67"/>
      <c r="AC2542" s="67"/>
      <c r="AD2542" s="68"/>
      <c r="AE2542" s="68"/>
      <c r="AF2542" s="68"/>
      <c r="AH2542" s="67"/>
      <c r="AI2542" s="67"/>
      <c r="AJ2542" s="67"/>
      <c r="AK2542" s="67"/>
      <c r="AL2542" s="67"/>
      <c r="AM2542" s="67"/>
      <c r="AN2542" s="67"/>
      <c r="AO2542" s="67"/>
      <c r="AP2542" s="67"/>
      <c r="AQ2542" s="67"/>
      <c r="AR2542" s="68"/>
      <c r="AS2542" s="68"/>
      <c r="AT2542" s="68"/>
    </row>
    <row r="2543" spans="20:46" ht="18.75" customHeight="1">
      <c r="T2543" s="67"/>
      <c r="U2543" s="67"/>
      <c r="V2543" s="67"/>
      <c r="W2543" s="67"/>
      <c r="X2543" s="67"/>
      <c r="Y2543" s="67"/>
      <c r="Z2543" s="67"/>
      <c r="AA2543" s="67"/>
      <c r="AB2543" s="67"/>
      <c r="AC2543" s="67"/>
      <c r="AD2543" s="68"/>
      <c r="AE2543" s="68"/>
      <c r="AF2543" s="68"/>
      <c r="AH2543" s="67"/>
      <c r="AI2543" s="67"/>
      <c r="AJ2543" s="67"/>
      <c r="AK2543" s="67"/>
      <c r="AL2543" s="67"/>
      <c r="AM2543" s="67"/>
      <c r="AN2543" s="67"/>
      <c r="AO2543" s="67"/>
      <c r="AP2543" s="67"/>
      <c r="AQ2543" s="67"/>
      <c r="AR2543" s="68"/>
      <c r="AS2543" s="68"/>
      <c r="AT2543" s="68"/>
    </row>
    <row r="2544" spans="20:46" ht="18.75" customHeight="1">
      <c r="T2544" s="67"/>
      <c r="U2544" s="67"/>
      <c r="V2544" s="67"/>
      <c r="W2544" s="67"/>
      <c r="X2544" s="67"/>
      <c r="Y2544" s="67"/>
      <c r="Z2544" s="67"/>
      <c r="AA2544" s="67"/>
      <c r="AB2544" s="67"/>
      <c r="AC2544" s="67"/>
      <c r="AD2544" s="68"/>
      <c r="AE2544" s="68"/>
      <c r="AF2544" s="68"/>
      <c r="AH2544" s="67"/>
      <c r="AI2544" s="67"/>
      <c r="AJ2544" s="67"/>
      <c r="AK2544" s="67"/>
      <c r="AL2544" s="67"/>
      <c r="AM2544" s="67"/>
      <c r="AN2544" s="67"/>
      <c r="AO2544" s="67"/>
      <c r="AP2544" s="67"/>
      <c r="AQ2544" s="67"/>
      <c r="AR2544" s="68"/>
      <c r="AS2544" s="68"/>
      <c r="AT2544" s="68"/>
    </row>
    <row r="2545" spans="20:46" ht="18.75" customHeight="1">
      <c r="T2545" s="67"/>
      <c r="U2545" s="67"/>
      <c r="V2545" s="67"/>
      <c r="W2545" s="67"/>
      <c r="X2545" s="67"/>
      <c r="Y2545" s="67"/>
      <c r="Z2545" s="67"/>
      <c r="AA2545" s="67"/>
      <c r="AB2545" s="67"/>
      <c r="AC2545" s="67"/>
      <c r="AD2545" s="68"/>
      <c r="AE2545" s="68"/>
      <c r="AF2545" s="68"/>
      <c r="AH2545" s="67"/>
      <c r="AI2545" s="67"/>
      <c r="AJ2545" s="67"/>
      <c r="AK2545" s="67"/>
      <c r="AL2545" s="67"/>
      <c r="AM2545" s="67"/>
      <c r="AN2545" s="67"/>
      <c r="AO2545" s="67"/>
      <c r="AP2545" s="67"/>
      <c r="AQ2545" s="67"/>
      <c r="AR2545" s="68"/>
      <c r="AS2545" s="68"/>
      <c r="AT2545" s="68"/>
    </row>
    <row r="2546" spans="20:46" ht="18.75" customHeight="1">
      <c r="T2546" s="67"/>
      <c r="U2546" s="67"/>
      <c r="V2546" s="67"/>
      <c r="W2546" s="67"/>
      <c r="X2546" s="67"/>
      <c r="Y2546" s="67"/>
      <c r="Z2546" s="67"/>
      <c r="AA2546" s="67"/>
      <c r="AB2546" s="67"/>
      <c r="AC2546" s="67"/>
      <c r="AD2546" s="68"/>
      <c r="AE2546" s="68"/>
      <c r="AF2546" s="68"/>
      <c r="AH2546" s="67"/>
      <c r="AI2546" s="67"/>
      <c r="AJ2546" s="67"/>
      <c r="AK2546" s="67"/>
      <c r="AL2546" s="67"/>
      <c r="AM2546" s="67"/>
      <c r="AN2546" s="67"/>
      <c r="AO2546" s="67"/>
      <c r="AP2546" s="67"/>
      <c r="AQ2546" s="67"/>
      <c r="AR2546" s="68"/>
      <c r="AS2546" s="68"/>
      <c r="AT2546" s="68"/>
    </row>
    <row r="2547" spans="20:46" ht="18.75" customHeight="1">
      <c r="T2547" s="67"/>
      <c r="U2547" s="67"/>
      <c r="V2547" s="67"/>
      <c r="W2547" s="67"/>
      <c r="X2547" s="67"/>
      <c r="Y2547" s="67"/>
      <c r="Z2547" s="67"/>
      <c r="AA2547" s="67"/>
      <c r="AB2547" s="67"/>
      <c r="AC2547" s="67"/>
      <c r="AD2547" s="68"/>
      <c r="AE2547" s="68"/>
      <c r="AF2547" s="68"/>
      <c r="AH2547" s="67"/>
      <c r="AI2547" s="67"/>
      <c r="AJ2547" s="67"/>
      <c r="AK2547" s="67"/>
      <c r="AL2547" s="67"/>
      <c r="AM2547" s="67"/>
      <c r="AN2547" s="67"/>
      <c r="AO2547" s="67"/>
      <c r="AP2547" s="67"/>
      <c r="AQ2547" s="67"/>
      <c r="AR2547" s="68"/>
      <c r="AS2547" s="68"/>
      <c r="AT2547" s="68"/>
    </row>
    <row r="2548" spans="20:46" ht="18.75" customHeight="1">
      <c r="T2548" s="67"/>
      <c r="U2548" s="67"/>
      <c r="V2548" s="67"/>
      <c r="W2548" s="67"/>
      <c r="X2548" s="67"/>
      <c r="Y2548" s="67"/>
      <c r="Z2548" s="67"/>
      <c r="AA2548" s="67"/>
      <c r="AB2548" s="67"/>
      <c r="AC2548" s="67"/>
      <c r="AD2548" s="68"/>
      <c r="AE2548" s="68"/>
      <c r="AF2548" s="68"/>
      <c r="AH2548" s="67"/>
      <c r="AI2548" s="67"/>
      <c r="AJ2548" s="67"/>
      <c r="AK2548" s="67"/>
      <c r="AL2548" s="67"/>
      <c r="AM2548" s="67"/>
      <c r="AN2548" s="67"/>
      <c r="AO2548" s="67"/>
      <c r="AP2548" s="67"/>
      <c r="AQ2548" s="67"/>
      <c r="AR2548" s="68"/>
      <c r="AS2548" s="68"/>
      <c r="AT2548" s="68"/>
    </row>
    <row r="2549" spans="20:46" ht="18.75" customHeight="1">
      <c r="T2549" s="67"/>
      <c r="U2549" s="67"/>
      <c r="V2549" s="67"/>
      <c r="W2549" s="67"/>
      <c r="X2549" s="67"/>
      <c r="Y2549" s="67"/>
      <c r="Z2549" s="67"/>
      <c r="AA2549" s="67"/>
      <c r="AB2549" s="67"/>
      <c r="AC2549" s="67"/>
      <c r="AD2549" s="68"/>
      <c r="AE2549" s="68"/>
      <c r="AF2549" s="68"/>
      <c r="AH2549" s="67"/>
      <c r="AI2549" s="67"/>
      <c r="AJ2549" s="67"/>
      <c r="AK2549" s="67"/>
      <c r="AL2549" s="67"/>
      <c r="AM2549" s="67"/>
      <c r="AN2549" s="67"/>
      <c r="AO2549" s="67"/>
      <c r="AP2549" s="67"/>
      <c r="AQ2549" s="67"/>
      <c r="AR2549" s="68"/>
      <c r="AS2549" s="68"/>
      <c r="AT2549" s="68"/>
    </row>
    <row r="2550" spans="20:46" ht="18.75" customHeight="1">
      <c r="T2550" s="67"/>
      <c r="U2550" s="67"/>
      <c r="V2550" s="67"/>
      <c r="W2550" s="67"/>
      <c r="X2550" s="67"/>
      <c r="Y2550" s="67"/>
      <c r="Z2550" s="67"/>
      <c r="AA2550" s="67"/>
      <c r="AB2550" s="67"/>
      <c r="AC2550" s="67"/>
      <c r="AD2550" s="68"/>
      <c r="AE2550" s="68"/>
      <c r="AF2550" s="68"/>
      <c r="AH2550" s="67"/>
      <c r="AI2550" s="67"/>
      <c r="AJ2550" s="67"/>
      <c r="AK2550" s="67"/>
      <c r="AL2550" s="67"/>
      <c r="AM2550" s="67"/>
      <c r="AN2550" s="67"/>
      <c r="AO2550" s="67"/>
      <c r="AP2550" s="67"/>
      <c r="AQ2550" s="67"/>
      <c r="AR2550" s="68"/>
      <c r="AS2550" s="68"/>
      <c r="AT2550" s="68"/>
    </row>
    <row r="2551" spans="20:46" ht="18.75" customHeight="1">
      <c r="T2551" s="67"/>
      <c r="U2551" s="67"/>
      <c r="V2551" s="67"/>
      <c r="W2551" s="67"/>
      <c r="X2551" s="67"/>
      <c r="Y2551" s="67"/>
      <c r="Z2551" s="67"/>
      <c r="AA2551" s="67"/>
      <c r="AB2551" s="67"/>
      <c r="AC2551" s="67"/>
      <c r="AD2551" s="68"/>
      <c r="AE2551" s="68"/>
      <c r="AF2551" s="68"/>
      <c r="AH2551" s="67"/>
      <c r="AI2551" s="67"/>
      <c r="AJ2551" s="67"/>
      <c r="AK2551" s="67"/>
      <c r="AL2551" s="67"/>
      <c r="AM2551" s="67"/>
      <c r="AN2551" s="67"/>
      <c r="AO2551" s="67"/>
      <c r="AP2551" s="67"/>
      <c r="AQ2551" s="67"/>
      <c r="AR2551" s="68"/>
      <c r="AS2551" s="68"/>
      <c r="AT2551" s="68"/>
    </row>
    <row r="2552" spans="20:46" ht="18.75" customHeight="1">
      <c r="T2552" s="67"/>
      <c r="U2552" s="67"/>
      <c r="V2552" s="67"/>
      <c r="W2552" s="67"/>
      <c r="X2552" s="67"/>
      <c r="Y2552" s="67"/>
      <c r="Z2552" s="67"/>
      <c r="AA2552" s="67"/>
      <c r="AB2552" s="67"/>
      <c r="AC2552" s="67"/>
      <c r="AD2552" s="68"/>
      <c r="AE2552" s="68"/>
      <c r="AF2552" s="68"/>
      <c r="AH2552" s="67"/>
      <c r="AI2552" s="67"/>
      <c r="AJ2552" s="67"/>
      <c r="AK2552" s="67"/>
      <c r="AL2552" s="67"/>
      <c r="AM2552" s="67"/>
      <c r="AN2552" s="67"/>
      <c r="AO2552" s="67"/>
      <c r="AP2552" s="67"/>
      <c r="AQ2552" s="67"/>
      <c r="AR2552" s="68"/>
      <c r="AS2552" s="68"/>
      <c r="AT2552" s="68"/>
    </row>
    <row r="2553" spans="20:46" ht="18.75" customHeight="1">
      <c r="T2553" s="67"/>
      <c r="U2553" s="67"/>
      <c r="V2553" s="67"/>
      <c r="W2553" s="67"/>
      <c r="X2553" s="67"/>
      <c r="Y2553" s="67"/>
      <c r="Z2553" s="67"/>
      <c r="AA2553" s="67"/>
      <c r="AB2553" s="67"/>
      <c r="AC2553" s="67"/>
      <c r="AD2553" s="68"/>
      <c r="AE2553" s="68"/>
      <c r="AF2553" s="68"/>
      <c r="AH2553" s="67"/>
      <c r="AI2553" s="67"/>
      <c r="AJ2553" s="67"/>
      <c r="AK2553" s="67"/>
      <c r="AL2553" s="67"/>
      <c r="AM2553" s="67"/>
      <c r="AN2553" s="67"/>
      <c r="AO2553" s="67"/>
      <c r="AP2553" s="67"/>
      <c r="AQ2553" s="67"/>
      <c r="AR2553" s="68"/>
      <c r="AS2553" s="68"/>
      <c r="AT2553" s="68"/>
    </row>
    <row r="2554" spans="20:46" ht="18.75" customHeight="1">
      <c r="T2554" s="67"/>
      <c r="U2554" s="67"/>
      <c r="V2554" s="67"/>
      <c r="W2554" s="67"/>
      <c r="X2554" s="67"/>
      <c r="Y2554" s="67"/>
      <c r="Z2554" s="67"/>
      <c r="AA2554" s="67"/>
      <c r="AB2554" s="67"/>
      <c r="AC2554" s="67"/>
      <c r="AD2554" s="68"/>
      <c r="AE2554" s="68"/>
      <c r="AF2554" s="68"/>
      <c r="AH2554" s="67"/>
      <c r="AI2554" s="67"/>
      <c r="AJ2554" s="67"/>
      <c r="AK2554" s="67"/>
      <c r="AL2554" s="67"/>
      <c r="AM2554" s="67"/>
      <c r="AN2554" s="67"/>
      <c r="AO2554" s="67"/>
      <c r="AP2554" s="67"/>
      <c r="AQ2554" s="67"/>
      <c r="AR2554" s="68"/>
      <c r="AS2554" s="68"/>
      <c r="AT2554" s="68"/>
    </row>
    <row r="2555" spans="20:46" ht="18.75" customHeight="1">
      <c r="T2555" s="67"/>
      <c r="U2555" s="67"/>
      <c r="V2555" s="67"/>
      <c r="W2555" s="67"/>
      <c r="X2555" s="67"/>
      <c r="Y2555" s="67"/>
      <c r="Z2555" s="67"/>
      <c r="AA2555" s="67"/>
      <c r="AB2555" s="67"/>
      <c r="AC2555" s="67"/>
      <c r="AD2555" s="68"/>
      <c r="AE2555" s="68"/>
      <c r="AF2555" s="68"/>
      <c r="AH2555" s="67"/>
      <c r="AI2555" s="67"/>
      <c r="AJ2555" s="67"/>
      <c r="AK2555" s="67"/>
      <c r="AL2555" s="67"/>
      <c r="AM2555" s="67"/>
      <c r="AN2555" s="67"/>
      <c r="AO2555" s="67"/>
      <c r="AP2555" s="67"/>
      <c r="AQ2555" s="67"/>
      <c r="AR2555" s="68"/>
      <c r="AS2555" s="68"/>
      <c r="AT2555" s="68"/>
    </row>
    <row r="2556" spans="20:46" ht="18.75" customHeight="1">
      <c r="T2556" s="67"/>
      <c r="U2556" s="67"/>
      <c r="V2556" s="67"/>
      <c r="W2556" s="67"/>
      <c r="X2556" s="67"/>
      <c r="Y2556" s="67"/>
      <c r="Z2556" s="67"/>
      <c r="AA2556" s="67"/>
      <c r="AB2556" s="67"/>
      <c r="AC2556" s="67"/>
      <c r="AD2556" s="68"/>
      <c r="AE2556" s="68"/>
      <c r="AF2556" s="68"/>
      <c r="AH2556" s="67"/>
      <c r="AI2556" s="67"/>
      <c r="AJ2556" s="67"/>
      <c r="AK2556" s="67"/>
      <c r="AL2556" s="67"/>
      <c r="AM2556" s="67"/>
      <c r="AN2556" s="67"/>
      <c r="AO2556" s="67"/>
      <c r="AP2556" s="67"/>
      <c r="AQ2556" s="67"/>
      <c r="AR2556" s="68"/>
      <c r="AS2556" s="68"/>
      <c r="AT2556" s="68"/>
    </row>
    <row r="2557" spans="20:46" ht="18.75" customHeight="1">
      <c r="T2557" s="67"/>
      <c r="U2557" s="67"/>
      <c r="V2557" s="67"/>
      <c r="W2557" s="67"/>
      <c r="X2557" s="67"/>
      <c r="Y2557" s="67"/>
      <c r="Z2557" s="67"/>
      <c r="AA2557" s="67"/>
      <c r="AB2557" s="67"/>
      <c r="AC2557" s="67"/>
      <c r="AD2557" s="68"/>
      <c r="AE2557" s="68"/>
      <c r="AF2557" s="68"/>
      <c r="AH2557" s="67"/>
      <c r="AI2557" s="67"/>
      <c r="AJ2557" s="67"/>
      <c r="AK2557" s="67"/>
      <c r="AL2557" s="67"/>
      <c r="AM2557" s="67"/>
      <c r="AN2557" s="67"/>
      <c r="AO2557" s="67"/>
      <c r="AP2557" s="67"/>
      <c r="AQ2557" s="67"/>
      <c r="AR2557" s="68"/>
      <c r="AS2557" s="68"/>
      <c r="AT2557" s="68"/>
    </row>
    <row r="2558" spans="20:46" ht="18.75" customHeight="1">
      <c r="T2558" s="67"/>
      <c r="U2558" s="67"/>
      <c r="V2558" s="67"/>
      <c r="W2558" s="67"/>
      <c r="X2558" s="67"/>
      <c r="Y2558" s="67"/>
      <c r="Z2558" s="67"/>
      <c r="AA2558" s="67"/>
      <c r="AB2558" s="67"/>
      <c r="AC2558" s="67"/>
      <c r="AD2558" s="68"/>
      <c r="AE2558" s="68"/>
      <c r="AF2558" s="68"/>
      <c r="AH2558" s="67"/>
      <c r="AI2558" s="67"/>
      <c r="AJ2558" s="67"/>
      <c r="AK2558" s="67"/>
      <c r="AL2558" s="67"/>
      <c r="AM2558" s="67"/>
      <c r="AN2558" s="67"/>
      <c r="AO2558" s="67"/>
      <c r="AP2558" s="67"/>
      <c r="AQ2558" s="67"/>
      <c r="AR2558" s="68"/>
      <c r="AS2558" s="68"/>
      <c r="AT2558" s="68"/>
    </row>
    <row r="2559" spans="20:46" ht="18.75" customHeight="1">
      <c r="T2559" s="67"/>
      <c r="U2559" s="67"/>
      <c r="V2559" s="67"/>
      <c r="W2559" s="67"/>
      <c r="X2559" s="67"/>
      <c r="Y2559" s="67"/>
      <c r="Z2559" s="67"/>
      <c r="AA2559" s="67"/>
      <c r="AB2559" s="67"/>
      <c r="AC2559" s="67"/>
      <c r="AD2559" s="68"/>
      <c r="AE2559" s="68"/>
      <c r="AF2559" s="68"/>
      <c r="AH2559" s="67"/>
      <c r="AI2559" s="67"/>
      <c r="AJ2559" s="67"/>
      <c r="AK2559" s="67"/>
      <c r="AL2559" s="67"/>
      <c r="AM2559" s="67"/>
      <c r="AN2559" s="67"/>
      <c r="AO2559" s="67"/>
      <c r="AP2559" s="67"/>
      <c r="AQ2559" s="67"/>
      <c r="AR2559" s="68"/>
      <c r="AS2559" s="68"/>
      <c r="AT2559" s="68"/>
    </row>
    <row r="2560" spans="20:46" ht="18.75" customHeight="1">
      <c r="T2560" s="67"/>
      <c r="U2560" s="67"/>
      <c r="V2560" s="67"/>
      <c r="W2560" s="67"/>
      <c r="X2560" s="67"/>
      <c r="Y2560" s="67"/>
      <c r="Z2560" s="67"/>
      <c r="AA2560" s="67"/>
      <c r="AB2560" s="67"/>
      <c r="AC2560" s="67"/>
      <c r="AD2560" s="68"/>
      <c r="AE2560" s="68"/>
      <c r="AF2560" s="68"/>
      <c r="AH2560" s="67"/>
      <c r="AI2560" s="67"/>
      <c r="AJ2560" s="67"/>
      <c r="AK2560" s="67"/>
      <c r="AL2560" s="67"/>
      <c r="AM2560" s="67"/>
      <c r="AN2560" s="67"/>
      <c r="AO2560" s="67"/>
      <c r="AP2560" s="67"/>
      <c r="AQ2560" s="67"/>
      <c r="AR2560" s="68"/>
      <c r="AS2560" s="68"/>
      <c r="AT2560" s="68"/>
    </row>
    <row r="2561" spans="20:46" ht="18.75" customHeight="1">
      <c r="T2561" s="67"/>
      <c r="U2561" s="67"/>
      <c r="V2561" s="67"/>
      <c r="W2561" s="67"/>
      <c r="X2561" s="67"/>
      <c r="Y2561" s="67"/>
      <c r="Z2561" s="67"/>
      <c r="AA2561" s="67"/>
      <c r="AB2561" s="67"/>
      <c r="AC2561" s="67"/>
      <c r="AD2561" s="68"/>
      <c r="AE2561" s="68"/>
      <c r="AF2561" s="68"/>
      <c r="AH2561" s="67"/>
      <c r="AI2561" s="67"/>
      <c r="AJ2561" s="67"/>
      <c r="AK2561" s="67"/>
      <c r="AL2561" s="67"/>
      <c r="AM2561" s="67"/>
      <c r="AN2561" s="67"/>
      <c r="AO2561" s="67"/>
      <c r="AP2561" s="67"/>
      <c r="AQ2561" s="67"/>
      <c r="AR2561" s="68"/>
      <c r="AS2561" s="68"/>
      <c r="AT2561" s="68"/>
    </row>
    <row r="2562" spans="20:46" ht="18.75" customHeight="1">
      <c r="T2562" s="67"/>
      <c r="U2562" s="67"/>
      <c r="V2562" s="67"/>
      <c r="W2562" s="67"/>
      <c r="X2562" s="67"/>
      <c r="Y2562" s="67"/>
      <c r="Z2562" s="67"/>
      <c r="AA2562" s="67"/>
      <c r="AB2562" s="67"/>
      <c r="AC2562" s="67"/>
      <c r="AD2562" s="68"/>
      <c r="AE2562" s="68"/>
      <c r="AF2562" s="68"/>
      <c r="AH2562" s="67"/>
      <c r="AI2562" s="67"/>
      <c r="AJ2562" s="67"/>
      <c r="AK2562" s="67"/>
      <c r="AL2562" s="67"/>
      <c r="AM2562" s="67"/>
      <c r="AN2562" s="67"/>
      <c r="AO2562" s="67"/>
      <c r="AP2562" s="67"/>
      <c r="AQ2562" s="67"/>
      <c r="AR2562" s="68"/>
      <c r="AS2562" s="68"/>
      <c r="AT2562" s="68"/>
    </row>
    <row r="2563" spans="20:46" ht="18.75" customHeight="1">
      <c r="T2563" s="67"/>
      <c r="U2563" s="67"/>
      <c r="V2563" s="67"/>
      <c r="W2563" s="67"/>
      <c r="X2563" s="67"/>
      <c r="Y2563" s="67"/>
      <c r="Z2563" s="67"/>
      <c r="AA2563" s="67"/>
      <c r="AB2563" s="67"/>
      <c r="AC2563" s="67"/>
      <c r="AD2563" s="68"/>
      <c r="AE2563" s="68"/>
      <c r="AF2563" s="68"/>
      <c r="AH2563" s="67"/>
      <c r="AI2563" s="67"/>
      <c r="AJ2563" s="67"/>
      <c r="AK2563" s="67"/>
      <c r="AL2563" s="67"/>
      <c r="AM2563" s="67"/>
      <c r="AN2563" s="67"/>
      <c r="AO2563" s="67"/>
      <c r="AP2563" s="67"/>
      <c r="AQ2563" s="67"/>
      <c r="AR2563" s="68"/>
      <c r="AS2563" s="68"/>
      <c r="AT2563" s="68"/>
    </row>
    <row r="2564" spans="20:46" ht="18.75" customHeight="1">
      <c r="T2564" s="67"/>
      <c r="U2564" s="67"/>
      <c r="V2564" s="67"/>
      <c r="W2564" s="67"/>
      <c r="X2564" s="67"/>
      <c r="Y2564" s="67"/>
      <c r="Z2564" s="67"/>
      <c r="AA2564" s="67"/>
      <c r="AB2564" s="67"/>
      <c r="AC2564" s="67"/>
      <c r="AD2564" s="68"/>
      <c r="AE2564" s="68"/>
      <c r="AF2564" s="68"/>
      <c r="AH2564" s="67"/>
      <c r="AI2564" s="67"/>
      <c r="AJ2564" s="67"/>
      <c r="AK2564" s="67"/>
      <c r="AL2564" s="67"/>
      <c r="AM2564" s="67"/>
      <c r="AN2564" s="67"/>
      <c r="AO2564" s="67"/>
      <c r="AP2564" s="67"/>
      <c r="AQ2564" s="67"/>
      <c r="AR2564" s="68"/>
      <c r="AS2564" s="68"/>
      <c r="AT2564" s="68"/>
    </row>
    <row r="2565" spans="20:46" ht="18.75" customHeight="1">
      <c r="T2565" s="67"/>
      <c r="U2565" s="67"/>
      <c r="V2565" s="67"/>
      <c r="W2565" s="67"/>
      <c r="X2565" s="67"/>
      <c r="Y2565" s="67"/>
      <c r="Z2565" s="67"/>
      <c r="AA2565" s="67"/>
      <c r="AB2565" s="67"/>
      <c r="AC2565" s="67"/>
      <c r="AD2565" s="68"/>
      <c r="AE2565" s="68"/>
      <c r="AF2565" s="68"/>
      <c r="AH2565" s="67"/>
      <c r="AI2565" s="67"/>
      <c r="AJ2565" s="67"/>
      <c r="AK2565" s="67"/>
      <c r="AL2565" s="67"/>
      <c r="AM2565" s="67"/>
      <c r="AN2565" s="67"/>
      <c r="AO2565" s="67"/>
      <c r="AP2565" s="67"/>
      <c r="AQ2565" s="67"/>
      <c r="AR2565" s="68"/>
      <c r="AS2565" s="68"/>
      <c r="AT2565" s="68"/>
    </row>
    <row r="2566" spans="20:46" ht="18.75" customHeight="1">
      <c r="T2566" s="67"/>
      <c r="U2566" s="67"/>
      <c r="V2566" s="67"/>
      <c r="W2566" s="67"/>
      <c r="X2566" s="67"/>
      <c r="Y2566" s="67"/>
      <c r="Z2566" s="67"/>
      <c r="AA2566" s="67"/>
      <c r="AB2566" s="67"/>
      <c r="AC2566" s="67"/>
      <c r="AD2566" s="68"/>
      <c r="AE2566" s="68"/>
      <c r="AF2566" s="68"/>
      <c r="AH2566" s="67"/>
      <c r="AI2566" s="67"/>
      <c r="AJ2566" s="67"/>
      <c r="AK2566" s="67"/>
      <c r="AL2566" s="67"/>
      <c r="AM2566" s="67"/>
      <c r="AN2566" s="67"/>
      <c r="AO2566" s="67"/>
      <c r="AP2566" s="67"/>
      <c r="AQ2566" s="67"/>
      <c r="AR2566" s="68"/>
      <c r="AS2566" s="68"/>
      <c r="AT2566" s="68"/>
    </row>
    <row r="2567" spans="20:46" ht="18.75" customHeight="1">
      <c r="T2567" s="67"/>
      <c r="U2567" s="67"/>
      <c r="V2567" s="67"/>
      <c r="W2567" s="67"/>
      <c r="X2567" s="67"/>
      <c r="Y2567" s="67"/>
      <c r="Z2567" s="67"/>
      <c r="AA2567" s="67"/>
      <c r="AB2567" s="67"/>
      <c r="AC2567" s="67"/>
      <c r="AD2567" s="68"/>
      <c r="AE2567" s="68"/>
      <c r="AF2567" s="68"/>
      <c r="AH2567" s="67"/>
      <c r="AI2567" s="67"/>
      <c r="AJ2567" s="67"/>
      <c r="AK2567" s="67"/>
      <c r="AL2567" s="67"/>
      <c r="AM2567" s="67"/>
      <c r="AN2567" s="67"/>
      <c r="AO2567" s="67"/>
      <c r="AP2567" s="67"/>
      <c r="AQ2567" s="67"/>
      <c r="AR2567" s="68"/>
      <c r="AS2567" s="68"/>
      <c r="AT2567" s="68"/>
    </row>
    <row r="2568" spans="20:46" ht="18.75" customHeight="1">
      <c r="T2568" s="67"/>
      <c r="U2568" s="67"/>
      <c r="V2568" s="67"/>
      <c r="W2568" s="67"/>
      <c r="X2568" s="67"/>
      <c r="Y2568" s="67"/>
      <c r="Z2568" s="67"/>
      <c r="AA2568" s="67"/>
      <c r="AB2568" s="67"/>
      <c r="AC2568" s="67"/>
      <c r="AD2568" s="68"/>
      <c r="AE2568" s="68"/>
      <c r="AF2568" s="68"/>
      <c r="AH2568" s="67"/>
      <c r="AI2568" s="67"/>
      <c r="AJ2568" s="67"/>
      <c r="AK2568" s="67"/>
      <c r="AL2568" s="67"/>
      <c r="AM2568" s="67"/>
      <c r="AN2568" s="67"/>
      <c r="AO2568" s="67"/>
      <c r="AP2568" s="67"/>
      <c r="AQ2568" s="67"/>
      <c r="AR2568" s="68"/>
      <c r="AS2568" s="68"/>
      <c r="AT2568" s="68"/>
    </row>
    <row r="2569" spans="20:46" ht="18.75" customHeight="1">
      <c r="T2569" s="67"/>
      <c r="U2569" s="67"/>
      <c r="V2569" s="67"/>
      <c r="W2569" s="67"/>
      <c r="X2569" s="67"/>
      <c r="Y2569" s="67"/>
      <c r="Z2569" s="67"/>
      <c r="AA2569" s="67"/>
      <c r="AB2569" s="67"/>
      <c r="AC2569" s="67"/>
      <c r="AD2569" s="68"/>
      <c r="AE2569" s="68"/>
      <c r="AF2569" s="68"/>
      <c r="AH2569" s="67"/>
      <c r="AI2569" s="67"/>
      <c r="AJ2569" s="67"/>
      <c r="AK2569" s="67"/>
      <c r="AL2569" s="67"/>
      <c r="AM2569" s="67"/>
      <c r="AN2569" s="67"/>
      <c r="AO2569" s="67"/>
      <c r="AP2569" s="67"/>
      <c r="AQ2569" s="67"/>
      <c r="AR2569" s="68"/>
      <c r="AS2569" s="68"/>
      <c r="AT2569" s="68"/>
    </row>
    <row r="2570" spans="20:46" ht="18.75" customHeight="1">
      <c r="T2570" s="67"/>
      <c r="U2570" s="67"/>
      <c r="V2570" s="67"/>
      <c r="W2570" s="67"/>
      <c r="X2570" s="67"/>
      <c r="Y2570" s="67"/>
      <c r="Z2570" s="67"/>
      <c r="AA2570" s="67"/>
      <c r="AB2570" s="67"/>
      <c r="AC2570" s="67"/>
      <c r="AD2570" s="68"/>
      <c r="AE2570" s="68"/>
      <c r="AF2570" s="68"/>
      <c r="AH2570" s="67"/>
      <c r="AI2570" s="67"/>
      <c r="AJ2570" s="67"/>
      <c r="AK2570" s="67"/>
      <c r="AL2570" s="67"/>
      <c r="AM2570" s="67"/>
      <c r="AN2570" s="67"/>
      <c r="AO2570" s="67"/>
      <c r="AP2570" s="67"/>
      <c r="AQ2570" s="67"/>
      <c r="AR2570" s="68"/>
      <c r="AS2570" s="68"/>
      <c r="AT2570" s="68"/>
    </row>
    <row r="2571" spans="20:46" ht="18.75" customHeight="1">
      <c r="T2571" s="67"/>
      <c r="U2571" s="67"/>
      <c r="V2571" s="67"/>
      <c r="W2571" s="67"/>
      <c r="X2571" s="67"/>
      <c r="Y2571" s="67"/>
      <c r="Z2571" s="67"/>
      <c r="AA2571" s="67"/>
      <c r="AB2571" s="67"/>
      <c r="AC2571" s="67"/>
      <c r="AD2571" s="68"/>
      <c r="AE2571" s="68"/>
      <c r="AF2571" s="68"/>
      <c r="AH2571" s="67"/>
      <c r="AI2571" s="67"/>
      <c r="AJ2571" s="67"/>
      <c r="AK2571" s="67"/>
      <c r="AL2571" s="67"/>
      <c r="AM2571" s="67"/>
      <c r="AN2571" s="67"/>
      <c r="AO2571" s="67"/>
      <c r="AP2571" s="67"/>
      <c r="AQ2571" s="67"/>
      <c r="AR2571" s="68"/>
      <c r="AS2571" s="68"/>
      <c r="AT2571" s="68"/>
    </row>
    <row r="2572" spans="20:46" ht="18.75" customHeight="1">
      <c r="T2572" s="67"/>
      <c r="U2572" s="67"/>
      <c r="V2572" s="67"/>
      <c r="W2572" s="67"/>
      <c r="X2572" s="67"/>
      <c r="Y2572" s="67"/>
      <c r="Z2572" s="67"/>
      <c r="AA2572" s="67"/>
      <c r="AB2572" s="67"/>
      <c r="AC2572" s="67"/>
      <c r="AD2572" s="68"/>
      <c r="AE2572" s="68"/>
      <c r="AF2572" s="68"/>
      <c r="AH2572" s="67"/>
      <c r="AI2572" s="67"/>
      <c r="AJ2572" s="67"/>
      <c r="AK2572" s="67"/>
      <c r="AL2572" s="67"/>
      <c r="AM2572" s="67"/>
      <c r="AN2572" s="67"/>
      <c r="AO2572" s="67"/>
      <c r="AP2572" s="67"/>
      <c r="AQ2572" s="67"/>
      <c r="AR2572" s="68"/>
      <c r="AS2572" s="68"/>
      <c r="AT2572" s="68"/>
    </row>
    <row r="2573" spans="20:46" ht="18.75" customHeight="1">
      <c r="T2573" s="67"/>
      <c r="U2573" s="67"/>
      <c r="V2573" s="67"/>
      <c r="W2573" s="67"/>
      <c r="X2573" s="67"/>
      <c r="Y2573" s="67"/>
      <c r="Z2573" s="67"/>
      <c r="AA2573" s="67"/>
      <c r="AB2573" s="67"/>
      <c r="AC2573" s="67"/>
      <c r="AD2573" s="68"/>
      <c r="AE2573" s="68"/>
      <c r="AF2573" s="68"/>
      <c r="AH2573" s="67"/>
      <c r="AI2573" s="67"/>
      <c r="AJ2573" s="67"/>
      <c r="AK2573" s="67"/>
      <c r="AL2573" s="67"/>
      <c r="AM2573" s="67"/>
      <c r="AN2573" s="67"/>
      <c r="AO2573" s="67"/>
      <c r="AP2573" s="67"/>
      <c r="AQ2573" s="67"/>
      <c r="AR2573" s="68"/>
      <c r="AS2573" s="68"/>
      <c r="AT2573" s="68"/>
    </row>
    <row r="2574" spans="20:46" ht="18.75" customHeight="1">
      <c r="T2574" s="67"/>
      <c r="U2574" s="67"/>
      <c r="V2574" s="67"/>
      <c r="W2574" s="67"/>
      <c r="X2574" s="67"/>
      <c r="Y2574" s="67"/>
      <c r="Z2574" s="67"/>
      <c r="AA2574" s="67"/>
      <c r="AB2574" s="67"/>
      <c r="AC2574" s="67"/>
      <c r="AD2574" s="68"/>
      <c r="AE2574" s="68"/>
      <c r="AF2574" s="68"/>
      <c r="AH2574" s="67"/>
      <c r="AI2574" s="67"/>
      <c r="AJ2574" s="67"/>
      <c r="AK2574" s="67"/>
      <c r="AL2574" s="67"/>
      <c r="AM2574" s="67"/>
      <c r="AN2574" s="67"/>
      <c r="AO2574" s="67"/>
      <c r="AP2574" s="67"/>
      <c r="AQ2574" s="67"/>
      <c r="AR2574" s="68"/>
      <c r="AS2574" s="68"/>
      <c r="AT2574" s="68"/>
    </row>
    <row r="2575" spans="20:46" ht="18.75" customHeight="1">
      <c r="T2575" s="67"/>
      <c r="U2575" s="67"/>
      <c r="V2575" s="67"/>
      <c r="W2575" s="67"/>
      <c r="X2575" s="67"/>
      <c r="Y2575" s="67"/>
      <c r="Z2575" s="67"/>
      <c r="AA2575" s="67"/>
      <c r="AB2575" s="67"/>
      <c r="AC2575" s="67"/>
      <c r="AD2575" s="68"/>
      <c r="AE2575" s="68"/>
      <c r="AF2575" s="68"/>
      <c r="AH2575" s="67"/>
      <c r="AI2575" s="67"/>
      <c r="AJ2575" s="67"/>
      <c r="AK2575" s="67"/>
      <c r="AL2575" s="67"/>
      <c r="AM2575" s="67"/>
      <c r="AN2575" s="67"/>
      <c r="AO2575" s="67"/>
      <c r="AP2575" s="67"/>
      <c r="AQ2575" s="67"/>
      <c r="AR2575" s="68"/>
      <c r="AS2575" s="68"/>
      <c r="AT2575" s="68"/>
    </row>
    <row r="2576" spans="20:46" ht="18.75" customHeight="1">
      <c r="T2576" s="67"/>
      <c r="U2576" s="67"/>
      <c r="V2576" s="67"/>
      <c r="W2576" s="67"/>
      <c r="X2576" s="67"/>
      <c r="Y2576" s="67"/>
      <c r="Z2576" s="67"/>
      <c r="AA2576" s="67"/>
      <c r="AB2576" s="67"/>
      <c r="AC2576" s="67"/>
      <c r="AD2576" s="68"/>
      <c r="AE2576" s="68"/>
      <c r="AF2576" s="68"/>
      <c r="AH2576" s="67"/>
      <c r="AI2576" s="67"/>
      <c r="AJ2576" s="67"/>
      <c r="AK2576" s="67"/>
      <c r="AL2576" s="67"/>
      <c r="AM2576" s="67"/>
      <c r="AN2576" s="67"/>
      <c r="AO2576" s="67"/>
      <c r="AP2576" s="67"/>
      <c r="AQ2576" s="67"/>
      <c r="AR2576" s="68"/>
      <c r="AS2576" s="68"/>
      <c r="AT2576" s="68"/>
    </row>
    <row r="2577" spans="20:46" ht="18.75" customHeight="1">
      <c r="T2577" s="67"/>
      <c r="U2577" s="67"/>
      <c r="V2577" s="67"/>
      <c r="W2577" s="67"/>
      <c r="X2577" s="67"/>
      <c r="Y2577" s="67"/>
      <c r="Z2577" s="67"/>
      <c r="AA2577" s="67"/>
      <c r="AB2577" s="67"/>
      <c r="AC2577" s="67"/>
      <c r="AD2577" s="68"/>
      <c r="AE2577" s="68"/>
      <c r="AF2577" s="68"/>
      <c r="AH2577" s="67"/>
      <c r="AI2577" s="67"/>
      <c r="AJ2577" s="67"/>
      <c r="AK2577" s="67"/>
      <c r="AL2577" s="67"/>
      <c r="AM2577" s="67"/>
      <c r="AN2577" s="67"/>
      <c r="AO2577" s="67"/>
      <c r="AP2577" s="67"/>
      <c r="AQ2577" s="67"/>
      <c r="AR2577" s="68"/>
      <c r="AS2577" s="68"/>
      <c r="AT2577" s="68"/>
    </row>
    <row r="2578" spans="20:46" ht="18.75" customHeight="1">
      <c r="T2578" s="67"/>
      <c r="U2578" s="67"/>
      <c r="V2578" s="67"/>
      <c r="W2578" s="67"/>
      <c r="X2578" s="67"/>
      <c r="Y2578" s="67"/>
      <c r="Z2578" s="67"/>
      <c r="AA2578" s="67"/>
      <c r="AB2578" s="67"/>
      <c r="AC2578" s="67"/>
      <c r="AD2578" s="68"/>
      <c r="AE2578" s="68"/>
      <c r="AF2578" s="68"/>
      <c r="AH2578" s="67"/>
      <c r="AI2578" s="67"/>
      <c r="AJ2578" s="67"/>
      <c r="AK2578" s="67"/>
      <c r="AL2578" s="67"/>
      <c r="AM2578" s="67"/>
      <c r="AN2578" s="67"/>
      <c r="AO2578" s="67"/>
      <c r="AP2578" s="67"/>
      <c r="AQ2578" s="67"/>
      <c r="AR2578" s="68"/>
      <c r="AS2578" s="68"/>
      <c r="AT2578" s="68"/>
    </row>
    <row r="2579" spans="20:46" ht="18.75" customHeight="1">
      <c r="T2579" s="67"/>
      <c r="U2579" s="67"/>
      <c r="V2579" s="67"/>
      <c r="W2579" s="67"/>
      <c r="X2579" s="67"/>
      <c r="Y2579" s="67"/>
      <c r="Z2579" s="67"/>
      <c r="AA2579" s="67"/>
      <c r="AB2579" s="67"/>
      <c r="AC2579" s="67"/>
      <c r="AD2579" s="68"/>
      <c r="AE2579" s="68"/>
      <c r="AF2579" s="68"/>
      <c r="AH2579" s="67"/>
      <c r="AI2579" s="67"/>
      <c r="AJ2579" s="67"/>
      <c r="AK2579" s="67"/>
      <c r="AL2579" s="67"/>
      <c r="AM2579" s="67"/>
      <c r="AN2579" s="67"/>
      <c r="AO2579" s="67"/>
      <c r="AP2579" s="67"/>
      <c r="AQ2579" s="67"/>
      <c r="AR2579" s="68"/>
      <c r="AS2579" s="68"/>
      <c r="AT2579" s="68"/>
    </row>
    <row r="2580" spans="20:46" ht="18.75" customHeight="1">
      <c r="T2580" s="67"/>
      <c r="U2580" s="67"/>
      <c r="V2580" s="67"/>
      <c r="W2580" s="67"/>
      <c r="X2580" s="67"/>
      <c r="Y2580" s="67"/>
      <c r="Z2580" s="67"/>
      <c r="AA2580" s="67"/>
      <c r="AB2580" s="67"/>
      <c r="AC2580" s="67"/>
      <c r="AD2580" s="68"/>
      <c r="AE2580" s="68"/>
      <c r="AF2580" s="68"/>
      <c r="AH2580" s="67"/>
      <c r="AI2580" s="67"/>
      <c r="AJ2580" s="67"/>
      <c r="AK2580" s="67"/>
      <c r="AL2580" s="67"/>
      <c r="AM2580" s="67"/>
      <c r="AN2580" s="67"/>
      <c r="AO2580" s="67"/>
      <c r="AP2580" s="67"/>
      <c r="AQ2580" s="67"/>
      <c r="AR2580" s="68"/>
      <c r="AS2580" s="68"/>
      <c r="AT2580" s="68"/>
    </row>
    <row r="2581" spans="20:46" ht="18.75" customHeight="1">
      <c r="T2581" s="67"/>
      <c r="U2581" s="67"/>
      <c r="V2581" s="67"/>
      <c r="W2581" s="67"/>
      <c r="X2581" s="67"/>
      <c r="Y2581" s="67"/>
      <c r="Z2581" s="67"/>
      <c r="AA2581" s="67"/>
      <c r="AB2581" s="67"/>
      <c r="AC2581" s="67"/>
      <c r="AD2581" s="68"/>
      <c r="AE2581" s="68"/>
      <c r="AF2581" s="68"/>
      <c r="AH2581" s="67"/>
      <c r="AI2581" s="67"/>
      <c r="AJ2581" s="67"/>
      <c r="AK2581" s="67"/>
      <c r="AL2581" s="67"/>
      <c r="AM2581" s="67"/>
      <c r="AN2581" s="67"/>
      <c r="AO2581" s="67"/>
      <c r="AP2581" s="67"/>
      <c r="AQ2581" s="67"/>
      <c r="AR2581" s="68"/>
      <c r="AS2581" s="68"/>
      <c r="AT2581" s="68"/>
    </row>
    <row r="2582" spans="20:46" ht="18.75" customHeight="1">
      <c r="T2582" s="67"/>
      <c r="U2582" s="67"/>
      <c r="V2582" s="67"/>
      <c r="W2582" s="67"/>
      <c r="X2582" s="67"/>
      <c r="Y2582" s="67"/>
      <c r="Z2582" s="67"/>
      <c r="AA2582" s="67"/>
      <c r="AB2582" s="67"/>
      <c r="AC2582" s="67"/>
      <c r="AD2582" s="68"/>
      <c r="AE2582" s="68"/>
      <c r="AF2582" s="68"/>
      <c r="AH2582" s="67"/>
      <c r="AI2582" s="67"/>
      <c r="AJ2582" s="67"/>
      <c r="AK2582" s="67"/>
      <c r="AL2582" s="67"/>
      <c r="AM2582" s="67"/>
      <c r="AN2582" s="67"/>
      <c r="AO2582" s="67"/>
      <c r="AP2582" s="67"/>
      <c r="AQ2582" s="67"/>
      <c r="AR2582" s="68"/>
      <c r="AS2582" s="68"/>
      <c r="AT2582" s="68"/>
    </row>
    <row r="2583" spans="20:46" ht="18.75" customHeight="1">
      <c r="T2583" s="67"/>
      <c r="U2583" s="67"/>
      <c r="V2583" s="67"/>
      <c r="W2583" s="67"/>
      <c r="X2583" s="67"/>
      <c r="Y2583" s="67"/>
      <c r="Z2583" s="67"/>
      <c r="AA2583" s="67"/>
      <c r="AB2583" s="67"/>
      <c r="AC2583" s="67"/>
      <c r="AD2583" s="68"/>
      <c r="AE2583" s="68"/>
      <c r="AF2583" s="68"/>
      <c r="AH2583" s="67"/>
      <c r="AI2583" s="67"/>
      <c r="AJ2583" s="67"/>
      <c r="AK2583" s="67"/>
      <c r="AL2583" s="67"/>
      <c r="AM2583" s="67"/>
      <c r="AN2583" s="67"/>
      <c r="AO2583" s="67"/>
      <c r="AP2583" s="67"/>
      <c r="AQ2583" s="67"/>
      <c r="AR2583" s="68"/>
      <c r="AS2583" s="68"/>
      <c r="AT2583" s="68"/>
    </row>
    <row r="2584" spans="20:46" ht="18.75" customHeight="1">
      <c r="T2584" s="67"/>
      <c r="U2584" s="67"/>
      <c r="V2584" s="67"/>
      <c r="W2584" s="67"/>
      <c r="X2584" s="67"/>
      <c r="Y2584" s="67"/>
      <c r="Z2584" s="67"/>
      <c r="AA2584" s="67"/>
      <c r="AB2584" s="67"/>
      <c r="AC2584" s="67"/>
      <c r="AD2584" s="68"/>
      <c r="AE2584" s="68"/>
      <c r="AF2584" s="68"/>
      <c r="AH2584" s="67"/>
      <c r="AI2584" s="67"/>
      <c r="AJ2584" s="67"/>
      <c r="AK2584" s="67"/>
      <c r="AL2584" s="67"/>
      <c r="AM2584" s="67"/>
      <c r="AN2584" s="67"/>
      <c r="AO2584" s="67"/>
      <c r="AP2584" s="67"/>
      <c r="AQ2584" s="67"/>
      <c r="AR2584" s="68"/>
      <c r="AS2584" s="68"/>
      <c r="AT2584" s="68"/>
    </row>
    <row r="2585" spans="20:46" ht="18.75" customHeight="1">
      <c r="T2585" s="67"/>
      <c r="U2585" s="67"/>
      <c r="V2585" s="67"/>
      <c r="W2585" s="67"/>
      <c r="X2585" s="67"/>
      <c r="Y2585" s="67"/>
      <c r="Z2585" s="67"/>
      <c r="AA2585" s="67"/>
      <c r="AB2585" s="67"/>
      <c r="AC2585" s="67"/>
      <c r="AD2585" s="68"/>
      <c r="AE2585" s="68"/>
      <c r="AF2585" s="68"/>
      <c r="AH2585" s="67"/>
      <c r="AI2585" s="67"/>
      <c r="AJ2585" s="67"/>
      <c r="AK2585" s="67"/>
      <c r="AL2585" s="67"/>
      <c r="AM2585" s="67"/>
      <c r="AN2585" s="67"/>
      <c r="AO2585" s="67"/>
      <c r="AP2585" s="67"/>
      <c r="AQ2585" s="67"/>
      <c r="AR2585" s="68"/>
      <c r="AS2585" s="68"/>
      <c r="AT2585" s="68"/>
    </row>
    <row r="2586" spans="20:46" ht="18.75" customHeight="1">
      <c r="T2586" s="67"/>
      <c r="U2586" s="67"/>
      <c r="V2586" s="67"/>
      <c r="W2586" s="67"/>
      <c r="X2586" s="67"/>
      <c r="Y2586" s="67"/>
      <c r="Z2586" s="67"/>
      <c r="AA2586" s="67"/>
      <c r="AB2586" s="67"/>
      <c r="AC2586" s="67"/>
      <c r="AD2586" s="68"/>
      <c r="AE2586" s="68"/>
      <c r="AF2586" s="68"/>
      <c r="AH2586" s="67"/>
      <c r="AI2586" s="67"/>
      <c r="AJ2586" s="67"/>
      <c r="AK2586" s="67"/>
      <c r="AL2586" s="67"/>
      <c r="AM2586" s="67"/>
      <c r="AN2586" s="67"/>
      <c r="AO2586" s="67"/>
      <c r="AP2586" s="67"/>
      <c r="AQ2586" s="67"/>
      <c r="AR2586" s="68"/>
      <c r="AS2586" s="68"/>
      <c r="AT2586" s="68"/>
    </row>
    <row r="2587" spans="20:46" ht="18.75" customHeight="1">
      <c r="T2587" s="67"/>
      <c r="U2587" s="67"/>
      <c r="V2587" s="67"/>
      <c r="W2587" s="67"/>
      <c r="X2587" s="67"/>
      <c r="Y2587" s="67"/>
      <c r="Z2587" s="67"/>
      <c r="AA2587" s="67"/>
      <c r="AB2587" s="67"/>
      <c r="AC2587" s="67"/>
      <c r="AD2587" s="68"/>
      <c r="AE2587" s="68"/>
      <c r="AF2587" s="68"/>
      <c r="AH2587" s="67"/>
      <c r="AI2587" s="67"/>
      <c r="AJ2587" s="67"/>
      <c r="AK2587" s="67"/>
      <c r="AL2587" s="67"/>
      <c r="AM2587" s="67"/>
      <c r="AN2587" s="67"/>
      <c r="AO2587" s="67"/>
      <c r="AP2587" s="67"/>
      <c r="AQ2587" s="67"/>
      <c r="AR2587" s="68"/>
      <c r="AS2587" s="68"/>
      <c r="AT2587" s="68"/>
    </row>
    <row r="2588" spans="20:46" ht="18.75" customHeight="1">
      <c r="T2588" s="67"/>
      <c r="U2588" s="67"/>
      <c r="V2588" s="67"/>
      <c r="W2588" s="67"/>
      <c r="X2588" s="67"/>
      <c r="Y2588" s="67"/>
      <c r="Z2588" s="67"/>
      <c r="AA2588" s="67"/>
      <c r="AB2588" s="67"/>
      <c r="AC2588" s="67"/>
      <c r="AD2588" s="68"/>
      <c r="AE2588" s="68"/>
      <c r="AF2588" s="68"/>
      <c r="AH2588" s="67"/>
      <c r="AI2588" s="67"/>
      <c r="AJ2588" s="67"/>
      <c r="AK2588" s="67"/>
      <c r="AL2588" s="67"/>
      <c r="AM2588" s="67"/>
      <c r="AN2588" s="67"/>
      <c r="AO2588" s="67"/>
      <c r="AP2588" s="67"/>
      <c r="AQ2588" s="67"/>
      <c r="AR2588" s="68"/>
      <c r="AS2588" s="68"/>
      <c r="AT2588" s="68"/>
    </row>
    <row r="2589" spans="20:46" ht="18.75" customHeight="1">
      <c r="T2589" s="67"/>
      <c r="U2589" s="67"/>
      <c r="V2589" s="67"/>
      <c r="W2589" s="67"/>
      <c r="X2589" s="67"/>
      <c r="Y2589" s="67"/>
      <c r="Z2589" s="67"/>
      <c r="AA2589" s="67"/>
      <c r="AB2589" s="67"/>
      <c r="AC2589" s="67"/>
      <c r="AD2589" s="68"/>
      <c r="AE2589" s="68"/>
      <c r="AF2589" s="68"/>
      <c r="AH2589" s="67"/>
      <c r="AI2589" s="67"/>
      <c r="AJ2589" s="67"/>
      <c r="AK2589" s="67"/>
      <c r="AL2589" s="67"/>
      <c r="AM2589" s="67"/>
      <c r="AN2589" s="67"/>
      <c r="AO2589" s="67"/>
      <c r="AP2589" s="67"/>
      <c r="AQ2589" s="67"/>
      <c r="AR2589" s="68"/>
      <c r="AS2589" s="68"/>
      <c r="AT2589" s="68"/>
    </row>
    <row r="2590" spans="20:46" ht="18.75" customHeight="1">
      <c r="T2590" s="67"/>
      <c r="U2590" s="67"/>
      <c r="V2590" s="67"/>
      <c r="W2590" s="67"/>
      <c r="X2590" s="67"/>
      <c r="Y2590" s="67"/>
      <c r="Z2590" s="67"/>
      <c r="AA2590" s="67"/>
      <c r="AB2590" s="67"/>
      <c r="AC2590" s="67"/>
      <c r="AD2590" s="68"/>
      <c r="AE2590" s="68"/>
      <c r="AF2590" s="68"/>
      <c r="AH2590" s="67"/>
      <c r="AI2590" s="67"/>
      <c r="AJ2590" s="67"/>
      <c r="AK2590" s="67"/>
      <c r="AL2590" s="67"/>
      <c r="AM2590" s="67"/>
      <c r="AN2590" s="67"/>
      <c r="AO2590" s="67"/>
      <c r="AP2590" s="67"/>
      <c r="AQ2590" s="67"/>
      <c r="AR2590" s="68"/>
      <c r="AS2590" s="68"/>
      <c r="AT2590" s="68"/>
    </row>
    <row r="2591" spans="20:46" ht="18.75" customHeight="1">
      <c r="T2591" s="67"/>
      <c r="U2591" s="67"/>
      <c r="V2591" s="67"/>
      <c r="W2591" s="67"/>
      <c r="X2591" s="67"/>
      <c r="Y2591" s="67"/>
      <c r="Z2591" s="67"/>
      <c r="AA2591" s="67"/>
      <c r="AB2591" s="67"/>
      <c r="AC2591" s="67"/>
      <c r="AD2591" s="68"/>
      <c r="AE2591" s="68"/>
      <c r="AF2591" s="68"/>
      <c r="AH2591" s="67"/>
      <c r="AI2591" s="67"/>
      <c r="AJ2591" s="67"/>
      <c r="AK2591" s="67"/>
      <c r="AL2591" s="67"/>
      <c r="AM2591" s="67"/>
      <c r="AN2591" s="67"/>
      <c r="AO2591" s="67"/>
      <c r="AP2591" s="67"/>
      <c r="AQ2591" s="67"/>
      <c r="AR2591" s="68"/>
      <c r="AS2591" s="68"/>
      <c r="AT2591" s="68"/>
    </row>
    <row r="2592" spans="20:46" ht="18.75" customHeight="1">
      <c r="T2592" s="67"/>
      <c r="U2592" s="67"/>
      <c r="V2592" s="67"/>
      <c r="W2592" s="67"/>
      <c r="X2592" s="67"/>
      <c r="Y2592" s="67"/>
      <c r="Z2592" s="67"/>
      <c r="AA2592" s="67"/>
      <c r="AB2592" s="67"/>
      <c r="AC2592" s="67"/>
      <c r="AD2592" s="68"/>
      <c r="AE2592" s="68"/>
      <c r="AF2592" s="68"/>
      <c r="AH2592" s="67"/>
      <c r="AI2592" s="67"/>
      <c r="AJ2592" s="67"/>
      <c r="AK2592" s="67"/>
      <c r="AL2592" s="67"/>
      <c r="AM2592" s="67"/>
      <c r="AN2592" s="67"/>
      <c r="AO2592" s="67"/>
      <c r="AP2592" s="67"/>
      <c r="AQ2592" s="67"/>
      <c r="AR2592" s="68"/>
      <c r="AS2592" s="68"/>
      <c r="AT2592" s="68"/>
    </row>
    <row r="2593" spans="20:46" ht="18.75" customHeight="1">
      <c r="T2593" s="67"/>
      <c r="U2593" s="67"/>
      <c r="V2593" s="67"/>
      <c r="W2593" s="67"/>
      <c r="X2593" s="67"/>
      <c r="Y2593" s="67"/>
      <c r="Z2593" s="67"/>
      <c r="AA2593" s="67"/>
      <c r="AB2593" s="67"/>
      <c r="AC2593" s="67"/>
      <c r="AD2593" s="68"/>
      <c r="AE2593" s="68"/>
      <c r="AF2593" s="68"/>
      <c r="AH2593" s="67"/>
      <c r="AI2593" s="67"/>
      <c r="AJ2593" s="67"/>
      <c r="AK2593" s="67"/>
      <c r="AL2593" s="67"/>
      <c r="AM2593" s="67"/>
      <c r="AN2593" s="67"/>
      <c r="AO2593" s="67"/>
      <c r="AP2593" s="67"/>
      <c r="AQ2593" s="67"/>
      <c r="AR2593" s="68"/>
      <c r="AS2593" s="68"/>
      <c r="AT2593" s="68"/>
    </row>
    <row r="2594" spans="20:46" ht="18.75" customHeight="1">
      <c r="T2594" s="67"/>
      <c r="U2594" s="67"/>
      <c r="V2594" s="67"/>
      <c r="W2594" s="67"/>
      <c r="X2594" s="67"/>
      <c r="Y2594" s="67"/>
      <c r="Z2594" s="67"/>
      <c r="AA2594" s="67"/>
      <c r="AB2594" s="67"/>
      <c r="AC2594" s="67"/>
      <c r="AD2594" s="68"/>
      <c r="AE2594" s="68"/>
      <c r="AF2594" s="68"/>
      <c r="AH2594" s="67"/>
      <c r="AI2594" s="67"/>
      <c r="AJ2594" s="67"/>
      <c r="AK2594" s="67"/>
      <c r="AL2594" s="67"/>
      <c r="AM2594" s="67"/>
      <c r="AN2594" s="67"/>
      <c r="AO2594" s="67"/>
      <c r="AP2594" s="67"/>
      <c r="AQ2594" s="67"/>
      <c r="AR2594" s="68"/>
      <c r="AS2594" s="68"/>
      <c r="AT2594" s="68"/>
    </row>
    <row r="2595" spans="20:46" ht="18.75" customHeight="1">
      <c r="T2595" s="67"/>
      <c r="U2595" s="67"/>
      <c r="V2595" s="67"/>
      <c r="W2595" s="67"/>
      <c r="X2595" s="67"/>
      <c r="Y2595" s="67"/>
      <c r="Z2595" s="67"/>
      <c r="AA2595" s="67"/>
      <c r="AB2595" s="67"/>
      <c r="AC2595" s="67"/>
      <c r="AD2595" s="68"/>
      <c r="AE2595" s="68"/>
      <c r="AF2595" s="68"/>
      <c r="AH2595" s="67"/>
      <c r="AI2595" s="67"/>
      <c r="AJ2595" s="67"/>
      <c r="AK2595" s="67"/>
      <c r="AL2595" s="67"/>
      <c r="AM2595" s="67"/>
      <c r="AN2595" s="67"/>
      <c r="AO2595" s="67"/>
      <c r="AP2595" s="67"/>
      <c r="AQ2595" s="67"/>
      <c r="AR2595" s="68"/>
      <c r="AS2595" s="68"/>
      <c r="AT2595" s="68"/>
    </row>
    <row r="2596" spans="20:46" ht="18.75" customHeight="1">
      <c r="T2596" s="67"/>
      <c r="U2596" s="67"/>
      <c r="V2596" s="67"/>
      <c r="W2596" s="67"/>
      <c r="X2596" s="67"/>
      <c r="Y2596" s="67"/>
      <c r="Z2596" s="67"/>
      <c r="AA2596" s="67"/>
      <c r="AB2596" s="67"/>
      <c r="AC2596" s="67"/>
      <c r="AD2596" s="68"/>
      <c r="AE2596" s="68"/>
      <c r="AF2596" s="68"/>
      <c r="AH2596" s="67"/>
      <c r="AI2596" s="67"/>
      <c r="AJ2596" s="67"/>
      <c r="AK2596" s="67"/>
      <c r="AL2596" s="67"/>
      <c r="AM2596" s="67"/>
      <c r="AN2596" s="67"/>
      <c r="AO2596" s="67"/>
      <c r="AP2596" s="67"/>
      <c r="AQ2596" s="67"/>
      <c r="AR2596" s="68"/>
      <c r="AS2596" s="68"/>
      <c r="AT2596" s="68"/>
    </row>
    <row r="2597" spans="20:46" ht="18.75" customHeight="1">
      <c r="T2597" s="67"/>
      <c r="U2597" s="67"/>
      <c r="V2597" s="67"/>
      <c r="W2597" s="67"/>
      <c r="X2597" s="67"/>
      <c r="Y2597" s="67"/>
      <c r="Z2597" s="67"/>
      <c r="AA2597" s="67"/>
      <c r="AB2597" s="67"/>
      <c r="AC2597" s="67"/>
      <c r="AD2597" s="68"/>
      <c r="AE2597" s="68"/>
      <c r="AF2597" s="68"/>
      <c r="AH2597" s="67"/>
      <c r="AI2597" s="67"/>
      <c r="AJ2597" s="67"/>
      <c r="AK2597" s="67"/>
      <c r="AL2597" s="67"/>
      <c r="AM2597" s="67"/>
      <c r="AN2597" s="67"/>
      <c r="AO2597" s="67"/>
      <c r="AP2597" s="67"/>
      <c r="AQ2597" s="67"/>
      <c r="AR2597" s="68"/>
      <c r="AS2597" s="68"/>
      <c r="AT2597" s="68"/>
    </row>
    <row r="2598" spans="20:46" ht="18.75" customHeight="1">
      <c r="T2598" s="67"/>
      <c r="U2598" s="67"/>
      <c r="V2598" s="67"/>
      <c r="W2598" s="67"/>
      <c r="X2598" s="67"/>
      <c r="Y2598" s="67"/>
      <c r="Z2598" s="67"/>
      <c r="AA2598" s="67"/>
      <c r="AB2598" s="67"/>
      <c r="AC2598" s="67"/>
      <c r="AD2598" s="68"/>
      <c r="AE2598" s="68"/>
      <c r="AF2598" s="68"/>
      <c r="AH2598" s="67"/>
      <c r="AI2598" s="67"/>
      <c r="AJ2598" s="67"/>
      <c r="AK2598" s="67"/>
      <c r="AL2598" s="67"/>
      <c r="AM2598" s="67"/>
      <c r="AN2598" s="67"/>
      <c r="AO2598" s="67"/>
      <c r="AP2598" s="67"/>
      <c r="AQ2598" s="67"/>
      <c r="AR2598" s="68"/>
      <c r="AS2598" s="68"/>
      <c r="AT2598" s="68"/>
    </row>
    <row r="2599" spans="20:46" ht="18.75" customHeight="1">
      <c r="T2599" s="67"/>
      <c r="U2599" s="67"/>
      <c r="V2599" s="67"/>
      <c r="W2599" s="67"/>
      <c r="X2599" s="67"/>
      <c r="Y2599" s="67"/>
      <c r="Z2599" s="67"/>
      <c r="AA2599" s="67"/>
      <c r="AB2599" s="67"/>
      <c r="AC2599" s="67"/>
      <c r="AD2599" s="68"/>
      <c r="AE2599" s="68"/>
      <c r="AF2599" s="68"/>
      <c r="AH2599" s="67"/>
      <c r="AI2599" s="67"/>
      <c r="AJ2599" s="67"/>
      <c r="AK2599" s="67"/>
      <c r="AL2599" s="67"/>
      <c r="AM2599" s="67"/>
      <c r="AN2599" s="67"/>
      <c r="AO2599" s="67"/>
      <c r="AP2599" s="67"/>
      <c r="AQ2599" s="67"/>
      <c r="AR2599" s="68"/>
      <c r="AS2599" s="68"/>
      <c r="AT2599" s="68"/>
    </row>
    <row r="2600" spans="20:46" ht="18.75" customHeight="1">
      <c r="T2600" s="67"/>
      <c r="U2600" s="67"/>
      <c r="V2600" s="67"/>
      <c r="W2600" s="67"/>
      <c r="X2600" s="67"/>
      <c r="Y2600" s="67"/>
      <c r="Z2600" s="67"/>
      <c r="AA2600" s="67"/>
      <c r="AB2600" s="67"/>
      <c r="AC2600" s="67"/>
      <c r="AD2600" s="68"/>
      <c r="AE2600" s="68"/>
      <c r="AF2600" s="68"/>
      <c r="AH2600" s="67"/>
      <c r="AI2600" s="67"/>
      <c r="AJ2600" s="67"/>
      <c r="AK2600" s="67"/>
      <c r="AL2600" s="67"/>
      <c r="AM2600" s="67"/>
      <c r="AN2600" s="67"/>
      <c r="AO2600" s="67"/>
      <c r="AP2600" s="67"/>
      <c r="AQ2600" s="67"/>
      <c r="AR2600" s="68"/>
      <c r="AS2600" s="68"/>
      <c r="AT2600" s="68"/>
    </row>
    <row r="2601" spans="20:46" ht="18.75" customHeight="1">
      <c r="T2601" s="67"/>
      <c r="U2601" s="67"/>
      <c r="V2601" s="67"/>
      <c r="W2601" s="67"/>
      <c r="X2601" s="67"/>
      <c r="Y2601" s="67"/>
      <c r="Z2601" s="67"/>
      <c r="AA2601" s="67"/>
      <c r="AB2601" s="67"/>
      <c r="AC2601" s="67"/>
      <c r="AD2601" s="68"/>
      <c r="AE2601" s="68"/>
      <c r="AF2601" s="68"/>
      <c r="AH2601" s="67"/>
      <c r="AI2601" s="67"/>
      <c r="AJ2601" s="67"/>
      <c r="AK2601" s="67"/>
      <c r="AL2601" s="67"/>
      <c r="AM2601" s="67"/>
      <c r="AN2601" s="67"/>
      <c r="AO2601" s="67"/>
      <c r="AP2601" s="67"/>
      <c r="AQ2601" s="67"/>
      <c r="AR2601" s="68"/>
      <c r="AS2601" s="68"/>
      <c r="AT2601" s="68"/>
    </row>
    <row r="2602" spans="20:46" ht="18.75" customHeight="1">
      <c r="T2602" s="67"/>
      <c r="U2602" s="67"/>
      <c r="V2602" s="67"/>
      <c r="W2602" s="67"/>
      <c r="X2602" s="67"/>
      <c r="Y2602" s="67"/>
      <c r="Z2602" s="67"/>
      <c r="AA2602" s="67"/>
      <c r="AB2602" s="67"/>
      <c r="AC2602" s="67"/>
      <c r="AD2602" s="68"/>
      <c r="AE2602" s="68"/>
      <c r="AF2602" s="68"/>
      <c r="AH2602" s="67"/>
      <c r="AI2602" s="67"/>
      <c r="AJ2602" s="67"/>
      <c r="AK2602" s="67"/>
      <c r="AL2602" s="67"/>
      <c r="AM2602" s="67"/>
      <c r="AN2602" s="67"/>
      <c r="AO2602" s="67"/>
      <c r="AP2602" s="67"/>
      <c r="AQ2602" s="67"/>
      <c r="AR2602" s="68"/>
      <c r="AS2602" s="68"/>
      <c r="AT2602" s="68"/>
    </row>
    <row r="2603" spans="20:46" ht="18.75" customHeight="1">
      <c r="T2603" s="67"/>
      <c r="U2603" s="67"/>
      <c r="V2603" s="67"/>
      <c r="W2603" s="67"/>
      <c r="X2603" s="67"/>
      <c r="Y2603" s="67"/>
      <c r="Z2603" s="67"/>
      <c r="AA2603" s="67"/>
      <c r="AB2603" s="67"/>
      <c r="AC2603" s="67"/>
      <c r="AD2603" s="68"/>
      <c r="AE2603" s="68"/>
      <c r="AF2603" s="68"/>
      <c r="AH2603" s="67"/>
      <c r="AI2603" s="67"/>
      <c r="AJ2603" s="67"/>
      <c r="AK2603" s="67"/>
      <c r="AL2603" s="67"/>
      <c r="AM2603" s="67"/>
      <c r="AN2603" s="67"/>
      <c r="AO2603" s="67"/>
      <c r="AP2603" s="67"/>
      <c r="AQ2603" s="67"/>
      <c r="AR2603" s="68"/>
      <c r="AS2603" s="68"/>
      <c r="AT2603" s="68"/>
    </row>
    <row r="2604" spans="20:46" ht="18.75" customHeight="1">
      <c r="T2604" s="67"/>
      <c r="U2604" s="67"/>
      <c r="V2604" s="67"/>
      <c r="W2604" s="67"/>
      <c r="X2604" s="67"/>
      <c r="Y2604" s="67"/>
      <c r="Z2604" s="67"/>
      <c r="AA2604" s="67"/>
      <c r="AB2604" s="67"/>
      <c r="AC2604" s="67"/>
      <c r="AD2604" s="68"/>
      <c r="AE2604" s="68"/>
      <c r="AF2604" s="68"/>
      <c r="AH2604" s="67"/>
      <c r="AI2604" s="67"/>
      <c r="AJ2604" s="67"/>
      <c r="AK2604" s="67"/>
      <c r="AL2604" s="67"/>
      <c r="AM2604" s="67"/>
      <c r="AN2604" s="67"/>
      <c r="AO2604" s="67"/>
      <c r="AP2604" s="67"/>
      <c r="AQ2604" s="67"/>
      <c r="AR2604" s="68"/>
      <c r="AS2604" s="68"/>
      <c r="AT2604" s="68"/>
    </row>
    <row r="2605" spans="20:46" ht="18.75" customHeight="1">
      <c r="T2605" s="67"/>
      <c r="U2605" s="67"/>
      <c r="V2605" s="67"/>
      <c r="W2605" s="67"/>
      <c r="X2605" s="67"/>
      <c r="Y2605" s="67"/>
      <c r="Z2605" s="67"/>
      <c r="AA2605" s="67"/>
      <c r="AB2605" s="67"/>
      <c r="AC2605" s="67"/>
      <c r="AD2605" s="68"/>
      <c r="AE2605" s="68"/>
      <c r="AF2605" s="68"/>
      <c r="AH2605" s="67"/>
      <c r="AI2605" s="67"/>
      <c r="AJ2605" s="67"/>
      <c r="AK2605" s="67"/>
      <c r="AL2605" s="67"/>
      <c r="AM2605" s="67"/>
      <c r="AN2605" s="67"/>
      <c r="AO2605" s="67"/>
      <c r="AP2605" s="67"/>
      <c r="AQ2605" s="67"/>
      <c r="AR2605" s="68"/>
      <c r="AS2605" s="68"/>
      <c r="AT2605" s="68"/>
    </row>
    <row r="2606" spans="20:46" ht="18.75" customHeight="1">
      <c r="T2606" s="67"/>
      <c r="U2606" s="67"/>
      <c r="V2606" s="67"/>
      <c r="W2606" s="67"/>
      <c r="X2606" s="67"/>
      <c r="Y2606" s="67"/>
      <c r="Z2606" s="67"/>
      <c r="AA2606" s="67"/>
      <c r="AB2606" s="67"/>
      <c r="AC2606" s="67"/>
      <c r="AD2606" s="68"/>
      <c r="AE2606" s="68"/>
      <c r="AF2606" s="68"/>
      <c r="AH2606" s="67"/>
      <c r="AI2606" s="67"/>
      <c r="AJ2606" s="67"/>
      <c r="AK2606" s="67"/>
      <c r="AL2606" s="67"/>
      <c r="AM2606" s="67"/>
      <c r="AN2606" s="67"/>
      <c r="AO2606" s="67"/>
      <c r="AP2606" s="67"/>
      <c r="AQ2606" s="67"/>
      <c r="AR2606" s="68"/>
      <c r="AS2606" s="68"/>
      <c r="AT2606" s="68"/>
    </row>
    <row r="2607" spans="20:46" ht="18.75" customHeight="1">
      <c r="T2607" s="67"/>
      <c r="U2607" s="67"/>
      <c r="V2607" s="67"/>
      <c r="W2607" s="67"/>
      <c r="X2607" s="67"/>
      <c r="Y2607" s="67"/>
      <c r="Z2607" s="67"/>
      <c r="AA2607" s="67"/>
      <c r="AB2607" s="67"/>
      <c r="AC2607" s="67"/>
      <c r="AD2607" s="68"/>
      <c r="AE2607" s="68"/>
      <c r="AF2607" s="68"/>
      <c r="AH2607" s="67"/>
      <c r="AI2607" s="67"/>
      <c r="AJ2607" s="67"/>
      <c r="AK2607" s="67"/>
      <c r="AL2607" s="67"/>
      <c r="AM2607" s="67"/>
      <c r="AN2607" s="67"/>
      <c r="AO2607" s="67"/>
      <c r="AP2607" s="67"/>
      <c r="AQ2607" s="67"/>
      <c r="AR2607" s="68"/>
      <c r="AS2607" s="68"/>
      <c r="AT2607" s="68"/>
    </row>
    <row r="2608" spans="20:46" ht="18.75" customHeight="1">
      <c r="T2608" s="67"/>
      <c r="U2608" s="67"/>
      <c r="V2608" s="67"/>
      <c r="W2608" s="67"/>
      <c r="X2608" s="67"/>
      <c r="Y2608" s="67"/>
      <c r="Z2608" s="67"/>
      <c r="AA2608" s="67"/>
      <c r="AB2608" s="67"/>
      <c r="AC2608" s="67"/>
      <c r="AD2608" s="68"/>
      <c r="AE2608" s="68"/>
      <c r="AF2608" s="68"/>
      <c r="AH2608" s="67"/>
      <c r="AI2608" s="67"/>
      <c r="AJ2608" s="67"/>
      <c r="AK2608" s="67"/>
      <c r="AL2608" s="67"/>
      <c r="AM2608" s="67"/>
      <c r="AN2608" s="67"/>
      <c r="AO2608" s="67"/>
      <c r="AP2608" s="67"/>
      <c r="AQ2608" s="67"/>
      <c r="AR2608" s="68"/>
      <c r="AS2608" s="68"/>
      <c r="AT2608" s="68"/>
    </row>
    <row r="2609" spans="20:46" ht="18.75" customHeight="1">
      <c r="T2609" s="67"/>
      <c r="U2609" s="67"/>
      <c r="V2609" s="67"/>
      <c r="W2609" s="67"/>
      <c r="X2609" s="67"/>
      <c r="Y2609" s="67"/>
      <c r="Z2609" s="67"/>
      <c r="AA2609" s="67"/>
      <c r="AB2609" s="67"/>
      <c r="AC2609" s="67"/>
      <c r="AD2609" s="68"/>
      <c r="AE2609" s="68"/>
      <c r="AF2609" s="68"/>
      <c r="AH2609" s="67"/>
      <c r="AI2609" s="67"/>
      <c r="AJ2609" s="67"/>
      <c r="AK2609" s="67"/>
      <c r="AL2609" s="67"/>
      <c r="AM2609" s="67"/>
      <c r="AN2609" s="67"/>
      <c r="AO2609" s="67"/>
      <c r="AP2609" s="67"/>
      <c r="AQ2609" s="67"/>
      <c r="AR2609" s="68"/>
      <c r="AS2609" s="68"/>
      <c r="AT2609" s="68"/>
    </row>
    <row r="2610" spans="20:46" ht="18.75" customHeight="1">
      <c r="T2610" s="67"/>
      <c r="U2610" s="67"/>
      <c r="V2610" s="67"/>
      <c r="W2610" s="67"/>
      <c r="X2610" s="67"/>
      <c r="Y2610" s="67"/>
      <c r="Z2610" s="67"/>
      <c r="AA2610" s="67"/>
      <c r="AB2610" s="67"/>
      <c r="AC2610" s="67"/>
      <c r="AD2610" s="68"/>
      <c r="AE2610" s="68"/>
      <c r="AF2610" s="68"/>
      <c r="AH2610" s="67"/>
      <c r="AI2610" s="67"/>
      <c r="AJ2610" s="67"/>
      <c r="AK2610" s="67"/>
      <c r="AL2610" s="67"/>
      <c r="AM2610" s="67"/>
      <c r="AN2610" s="67"/>
      <c r="AO2610" s="67"/>
      <c r="AP2610" s="67"/>
      <c r="AQ2610" s="67"/>
      <c r="AR2610" s="68"/>
      <c r="AS2610" s="68"/>
      <c r="AT2610" s="68"/>
    </row>
    <row r="2611" spans="20:46" ht="18.75" customHeight="1">
      <c r="T2611" s="67"/>
      <c r="U2611" s="67"/>
      <c r="V2611" s="67"/>
      <c r="W2611" s="67"/>
      <c r="X2611" s="67"/>
      <c r="Y2611" s="67"/>
      <c r="Z2611" s="67"/>
      <c r="AA2611" s="67"/>
      <c r="AB2611" s="67"/>
      <c r="AC2611" s="67"/>
      <c r="AD2611" s="68"/>
      <c r="AE2611" s="68"/>
      <c r="AF2611" s="68"/>
      <c r="AH2611" s="67"/>
      <c r="AI2611" s="67"/>
      <c r="AJ2611" s="67"/>
      <c r="AK2611" s="67"/>
      <c r="AL2611" s="67"/>
      <c r="AM2611" s="67"/>
      <c r="AN2611" s="67"/>
      <c r="AO2611" s="67"/>
      <c r="AP2611" s="67"/>
      <c r="AQ2611" s="67"/>
      <c r="AR2611" s="68"/>
      <c r="AS2611" s="68"/>
      <c r="AT2611" s="68"/>
    </row>
    <row r="2612" spans="20:46" ht="18.75" customHeight="1">
      <c r="T2612" s="67"/>
      <c r="U2612" s="67"/>
      <c r="V2612" s="67"/>
      <c r="W2612" s="67"/>
      <c r="X2612" s="67"/>
      <c r="Y2612" s="67"/>
      <c r="Z2612" s="67"/>
      <c r="AA2612" s="67"/>
      <c r="AB2612" s="67"/>
      <c r="AC2612" s="67"/>
      <c r="AD2612" s="68"/>
      <c r="AE2612" s="68"/>
      <c r="AF2612" s="68"/>
      <c r="AH2612" s="67"/>
      <c r="AI2612" s="67"/>
      <c r="AJ2612" s="67"/>
      <c r="AK2612" s="67"/>
      <c r="AL2612" s="67"/>
      <c r="AM2612" s="67"/>
      <c r="AN2612" s="67"/>
      <c r="AO2612" s="67"/>
      <c r="AP2612" s="67"/>
      <c r="AQ2612" s="67"/>
      <c r="AR2612" s="68"/>
      <c r="AS2612" s="68"/>
      <c r="AT2612" s="68"/>
    </row>
    <row r="2613" spans="20:46" ht="18.75" customHeight="1">
      <c r="T2613" s="67"/>
      <c r="U2613" s="67"/>
      <c r="V2613" s="67"/>
      <c r="W2613" s="67"/>
      <c r="X2613" s="67"/>
      <c r="Y2613" s="67"/>
      <c r="Z2613" s="67"/>
      <c r="AA2613" s="67"/>
      <c r="AB2613" s="67"/>
      <c r="AC2613" s="67"/>
      <c r="AD2613" s="68"/>
      <c r="AE2613" s="68"/>
      <c r="AF2613" s="68"/>
      <c r="AH2613" s="67"/>
      <c r="AI2613" s="67"/>
      <c r="AJ2613" s="67"/>
      <c r="AK2613" s="67"/>
      <c r="AL2613" s="67"/>
      <c r="AM2613" s="67"/>
      <c r="AN2613" s="67"/>
      <c r="AO2613" s="67"/>
      <c r="AP2613" s="67"/>
      <c r="AQ2613" s="67"/>
      <c r="AR2613" s="68"/>
      <c r="AS2613" s="68"/>
      <c r="AT2613" s="68"/>
    </row>
    <row r="2614" spans="20:46" ht="18.75" customHeight="1">
      <c r="T2614" s="67"/>
      <c r="U2614" s="67"/>
      <c r="V2614" s="67"/>
      <c r="W2614" s="67"/>
      <c r="X2614" s="67"/>
      <c r="Y2614" s="67"/>
      <c r="Z2614" s="67"/>
      <c r="AA2614" s="67"/>
      <c r="AB2614" s="67"/>
      <c r="AC2614" s="67"/>
      <c r="AD2614" s="68"/>
      <c r="AE2614" s="68"/>
      <c r="AF2614" s="68"/>
      <c r="AH2614" s="67"/>
      <c r="AI2614" s="67"/>
      <c r="AJ2614" s="67"/>
      <c r="AK2614" s="67"/>
      <c r="AL2614" s="67"/>
      <c r="AM2614" s="67"/>
      <c r="AN2614" s="67"/>
      <c r="AO2614" s="67"/>
      <c r="AP2614" s="67"/>
      <c r="AQ2614" s="67"/>
      <c r="AR2614" s="68"/>
      <c r="AS2614" s="68"/>
      <c r="AT2614" s="68"/>
    </row>
    <row r="2615" spans="20:46" ht="18.75" customHeight="1">
      <c r="T2615" s="67"/>
      <c r="U2615" s="67"/>
      <c r="V2615" s="67"/>
      <c r="W2615" s="67"/>
      <c r="X2615" s="67"/>
      <c r="Y2615" s="67"/>
      <c r="Z2615" s="67"/>
      <c r="AA2615" s="67"/>
      <c r="AB2615" s="67"/>
      <c r="AC2615" s="67"/>
      <c r="AD2615" s="68"/>
      <c r="AE2615" s="68"/>
      <c r="AF2615" s="68"/>
      <c r="AH2615" s="67"/>
      <c r="AI2615" s="67"/>
      <c r="AJ2615" s="67"/>
      <c r="AK2615" s="67"/>
      <c r="AL2615" s="67"/>
      <c r="AM2615" s="67"/>
      <c r="AN2615" s="67"/>
      <c r="AO2615" s="67"/>
      <c r="AP2615" s="67"/>
      <c r="AQ2615" s="67"/>
      <c r="AR2615" s="68"/>
      <c r="AS2615" s="68"/>
      <c r="AT2615" s="68"/>
    </row>
    <row r="2616" spans="20:46" ht="18.75" customHeight="1">
      <c r="T2616" s="67"/>
      <c r="U2616" s="67"/>
      <c r="V2616" s="67"/>
      <c r="W2616" s="67"/>
      <c r="X2616" s="67"/>
      <c r="Y2616" s="67"/>
      <c r="Z2616" s="67"/>
      <c r="AA2616" s="67"/>
      <c r="AB2616" s="67"/>
      <c r="AC2616" s="67"/>
      <c r="AD2616" s="68"/>
      <c r="AE2616" s="68"/>
      <c r="AF2616" s="68"/>
      <c r="AH2616" s="67"/>
      <c r="AI2616" s="67"/>
      <c r="AJ2616" s="67"/>
      <c r="AK2616" s="67"/>
      <c r="AL2616" s="67"/>
      <c r="AM2616" s="67"/>
      <c r="AN2616" s="67"/>
      <c r="AO2616" s="67"/>
      <c r="AP2616" s="67"/>
      <c r="AQ2616" s="67"/>
      <c r="AR2616" s="68"/>
      <c r="AS2616" s="68"/>
      <c r="AT2616" s="68"/>
    </row>
    <row r="2617" spans="20:46" ht="18.75" customHeight="1">
      <c r="T2617" s="67"/>
      <c r="U2617" s="67"/>
      <c r="V2617" s="67"/>
      <c r="W2617" s="67"/>
      <c r="X2617" s="67"/>
      <c r="Y2617" s="67"/>
      <c r="Z2617" s="67"/>
      <c r="AA2617" s="67"/>
      <c r="AB2617" s="67"/>
      <c r="AC2617" s="67"/>
      <c r="AD2617" s="68"/>
      <c r="AE2617" s="68"/>
      <c r="AF2617" s="68"/>
      <c r="AH2617" s="67"/>
      <c r="AI2617" s="67"/>
      <c r="AJ2617" s="67"/>
      <c r="AK2617" s="67"/>
      <c r="AL2617" s="67"/>
      <c r="AM2617" s="67"/>
      <c r="AN2617" s="67"/>
      <c r="AO2617" s="67"/>
      <c r="AP2617" s="67"/>
      <c r="AQ2617" s="67"/>
      <c r="AR2617" s="68"/>
      <c r="AS2617" s="68"/>
      <c r="AT2617" s="68"/>
    </row>
    <row r="2618" spans="20:46" ht="18.75" customHeight="1">
      <c r="T2618" s="67"/>
      <c r="U2618" s="67"/>
      <c r="V2618" s="67"/>
      <c r="W2618" s="67"/>
      <c r="X2618" s="67"/>
      <c r="Y2618" s="67"/>
      <c r="Z2618" s="67"/>
      <c r="AA2618" s="67"/>
      <c r="AB2618" s="67"/>
      <c r="AC2618" s="67"/>
      <c r="AD2618" s="68"/>
      <c r="AE2618" s="68"/>
      <c r="AF2618" s="68"/>
      <c r="AH2618" s="67"/>
      <c r="AI2618" s="67"/>
      <c r="AJ2618" s="67"/>
      <c r="AK2618" s="67"/>
      <c r="AL2618" s="67"/>
      <c r="AM2618" s="67"/>
      <c r="AN2618" s="67"/>
      <c r="AO2618" s="67"/>
      <c r="AP2618" s="67"/>
      <c r="AQ2618" s="67"/>
      <c r="AR2618" s="68"/>
      <c r="AS2618" s="68"/>
      <c r="AT2618" s="68"/>
    </row>
    <row r="2619" spans="20:46" ht="18.75" customHeight="1">
      <c r="T2619" s="67"/>
      <c r="U2619" s="67"/>
      <c r="V2619" s="67"/>
      <c r="W2619" s="67"/>
      <c r="X2619" s="67"/>
      <c r="Y2619" s="67"/>
      <c r="Z2619" s="67"/>
      <c r="AA2619" s="67"/>
      <c r="AB2619" s="67"/>
      <c r="AC2619" s="67"/>
      <c r="AD2619" s="68"/>
      <c r="AE2619" s="68"/>
      <c r="AF2619" s="68"/>
      <c r="AH2619" s="67"/>
      <c r="AI2619" s="67"/>
      <c r="AJ2619" s="67"/>
      <c r="AK2619" s="67"/>
      <c r="AL2619" s="67"/>
      <c r="AM2619" s="67"/>
      <c r="AN2619" s="67"/>
      <c r="AO2619" s="67"/>
      <c r="AP2619" s="67"/>
      <c r="AQ2619" s="67"/>
      <c r="AR2619" s="68"/>
      <c r="AS2619" s="68"/>
      <c r="AT2619" s="68"/>
    </row>
    <row r="2620" spans="20:46" ht="18.75" customHeight="1">
      <c r="T2620" s="67"/>
      <c r="U2620" s="67"/>
      <c r="V2620" s="67"/>
      <c r="W2620" s="67"/>
      <c r="X2620" s="67"/>
      <c r="Y2620" s="67"/>
      <c r="Z2620" s="67"/>
      <c r="AA2620" s="67"/>
      <c r="AB2620" s="67"/>
      <c r="AC2620" s="67"/>
      <c r="AD2620" s="68"/>
      <c r="AE2620" s="68"/>
      <c r="AF2620" s="68"/>
      <c r="AH2620" s="67"/>
      <c r="AI2620" s="67"/>
      <c r="AJ2620" s="67"/>
      <c r="AK2620" s="67"/>
      <c r="AL2620" s="67"/>
      <c r="AM2620" s="67"/>
      <c r="AN2620" s="67"/>
      <c r="AO2620" s="67"/>
      <c r="AP2620" s="67"/>
      <c r="AQ2620" s="67"/>
      <c r="AR2620" s="68"/>
      <c r="AS2620" s="68"/>
      <c r="AT2620" s="68"/>
    </row>
    <row r="2621" spans="20:46" ht="18.75" customHeight="1">
      <c r="T2621" s="67"/>
      <c r="U2621" s="67"/>
      <c r="V2621" s="67"/>
      <c r="W2621" s="67"/>
      <c r="X2621" s="67"/>
      <c r="Y2621" s="67"/>
      <c r="Z2621" s="67"/>
      <c r="AA2621" s="67"/>
      <c r="AB2621" s="67"/>
      <c r="AC2621" s="67"/>
      <c r="AD2621" s="68"/>
      <c r="AE2621" s="68"/>
      <c r="AF2621" s="68"/>
      <c r="AH2621" s="67"/>
      <c r="AI2621" s="67"/>
      <c r="AJ2621" s="67"/>
      <c r="AK2621" s="67"/>
      <c r="AL2621" s="67"/>
      <c r="AM2621" s="67"/>
      <c r="AN2621" s="67"/>
      <c r="AO2621" s="67"/>
      <c r="AP2621" s="67"/>
      <c r="AQ2621" s="67"/>
      <c r="AR2621" s="68"/>
      <c r="AS2621" s="68"/>
      <c r="AT2621" s="68"/>
    </row>
    <row r="2622" spans="20:46" ht="18.75" customHeight="1">
      <c r="T2622" s="67"/>
      <c r="U2622" s="67"/>
      <c r="V2622" s="67"/>
      <c r="W2622" s="67"/>
      <c r="X2622" s="67"/>
      <c r="Y2622" s="67"/>
      <c r="Z2622" s="67"/>
      <c r="AA2622" s="67"/>
      <c r="AB2622" s="67"/>
      <c r="AC2622" s="67"/>
      <c r="AD2622" s="68"/>
      <c r="AE2622" s="68"/>
      <c r="AF2622" s="68"/>
      <c r="AH2622" s="67"/>
      <c r="AI2622" s="67"/>
      <c r="AJ2622" s="67"/>
      <c r="AK2622" s="67"/>
      <c r="AL2622" s="67"/>
      <c r="AM2622" s="67"/>
      <c r="AN2622" s="67"/>
      <c r="AO2622" s="67"/>
      <c r="AP2622" s="67"/>
      <c r="AQ2622" s="67"/>
      <c r="AR2622" s="68"/>
      <c r="AS2622" s="68"/>
      <c r="AT2622" s="68"/>
    </row>
    <row r="2623" spans="20:46" ht="18.75" customHeight="1">
      <c r="T2623" s="67"/>
      <c r="U2623" s="67"/>
      <c r="V2623" s="67"/>
      <c r="W2623" s="67"/>
      <c r="X2623" s="67"/>
      <c r="Y2623" s="67"/>
      <c r="Z2623" s="67"/>
      <c r="AA2623" s="67"/>
      <c r="AB2623" s="67"/>
      <c r="AC2623" s="67"/>
      <c r="AD2623" s="68"/>
      <c r="AE2623" s="68"/>
      <c r="AF2623" s="68"/>
      <c r="AH2623" s="67"/>
      <c r="AI2623" s="67"/>
      <c r="AJ2623" s="67"/>
      <c r="AK2623" s="67"/>
      <c r="AL2623" s="67"/>
      <c r="AM2623" s="67"/>
      <c r="AN2623" s="67"/>
      <c r="AO2623" s="67"/>
      <c r="AP2623" s="67"/>
      <c r="AQ2623" s="67"/>
      <c r="AR2623" s="68"/>
      <c r="AS2623" s="68"/>
      <c r="AT2623" s="68"/>
    </row>
    <row r="2624" spans="20:46" ht="18.75" customHeight="1">
      <c r="T2624" s="67"/>
      <c r="U2624" s="67"/>
      <c r="V2624" s="67"/>
      <c r="W2624" s="67"/>
      <c r="X2624" s="67"/>
      <c r="Y2624" s="67"/>
      <c r="Z2624" s="67"/>
      <c r="AA2624" s="67"/>
      <c r="AB2624" s="67"/>
      <c r="AC2624" s="67"/>
      <c r="AD2624" s="68"/>
      <c r="AE2624" s="68"/>
      <c r="AF2624" s="68"/>
      <c r="AH2624" s="67"/>
      <c r="AI2624" s="67"/>
      <c r="AJ2624" s="67"/>
      <c r="AK2624" s="67"/>
      <c r="AL2624" s="67"/>
      <c r="AM2624" s="67"/>
      <c r="AN2624" s="67"/>
      <c r="AO2624" s="67"/>
      <c r="AP2624" s="67"/>
      <c r="AQ2624" s="67"/>
      <c r="AR2624" s="68"/>
      <c r="AS2624" s="68"/>
      <c r="AT2624" s="68"/>
    </row>
    <row r="2625" spans="20:46" ht="18.75" customHeight="1">
      <c r="T2625" s="67"/>
      <c r="U2625" s="67"/>
      <c r="V2625" s="67"/>
      <c r="W2625" s="67"/>
      <c r="X2625" s="67"/>
      <c r="Y2625" s="67"/>
      <c r="Z2625" s="67"/>
      <c r="AA2625" s="67"/>
      <c r="AB2625" s="67"/>
      <c r="AC2625" s="67"/>
      <c r="AD2625" s="68"/>
      <c r="AE2625" s="68"/>
      <c r="AF2625" s="68"/>
      <c r="AH2625" s="67"/>
      <c r="AI2625" s="67"/>
      <c r="AJ2625" s="67"/>
      <c r="AK2625" s="67"/>
      <c r="AL2625" s="67"/>
      <c r="AM2625" s="67"/>
      <c r="AN2625" s="67"/>
      <c r="AO2625" s="67"/>
      <c r="AP2625" s="67"/>
      <c r="AQ2625" s="67"/>
      <c r="AR2625" s="68"/>
      <c r="AS2625" s="68"/>
      <c r="AT2625" s="68"/>
    </row>
    <row r="2626" spans="20:46" ht="18.75" customHeight="1">
      <c r="T2626" s="67"/>
      <c r="U2626" s="67"/>
      <c r="V2626" s="67"/>
      <c r="W2626" s="67"/>
      <c r="X2626" s="67"/>
      <c r="Y2626" s="67"/>
      <c r="Z2626" s="67"/>
      <c r="AA2626" s="67"/>
      <c r="AB2626" s="67"/>
      <c r="AC2626" s="67"/>
      <c r="AD2626" s="68"/>
      <c r="AE2626" s="68"/>
      <c r="AF2626" s="68"/>
      <c r="AH2626" s="67"/>
      <c r="AI2626" s="67"/>
      <c r="AJ2626" s="67"/>
      <c r="AK2626" s="67"/>
      <c r="AL2626" s="67"/>
      <c r="AM2626" s="67"/>
      <c r="AN2626" s="67"/>
      <c r="AO2626" s="67"/>
      <c r="AP2626" s="67"/>
      <c r="AQ2626" s="67"/>
      <c r="AR2626" s="68"/>
      <c r="AS2626" s="68"/>
      <c r="AT2626" s="68"/>
    </row>
    <row r="2627" spans="20:46" ht="18.75" customHeight="1">
      <c r="T2627" s="67"/>
      <c r="U2627" s="67"/>
      <c r="V2627" s="67"/>
      <c r="W2627" s="67"/>
      <c r="X2627" s="67"/>
      <c r="Y2627" s="67"/>
      <c r="Z2627" s="67"/>
      <c r="AA2627" s="67"/>
      <c r="AB2627" s="67"/>
      <c r="AC2627" s="67"/>
      <c r="AD2627" s="68"/>
      <c r="AE2627" s="68"/>
      <c r="AF2627" s="68"/>
      <c r="AH2627" s="67"/>
      <c r="AI2627" s="67"/>
      <c r="AJ2627" s="67"/>
      <c r="AK2627" s="67"/>
      <c r="AL2627" s="67"/>
      <c r="AM2627" s="67"/>
      <c r="AN2627" s="67"/>
      <c r="AO2627" s="67"/>
      <c r="AP2627" s="67"/>
      <c r="AQ2627" s="67"/>
      <c r="AR2627" s="68"/>
      <c r="AS2627" s="68"/>
      <c r="AT2627" s="68"/>
    </row>
    <row r="2628" spans="20:46" ht="18.75" customHeight="1">
      <c r="T2628" s="67"/>
      <c r="U2628" s="67"/>
      <c r="V2628" s="67"/>
      <c r="W2628" s="67"/>
      <c r="X2628" s="67"/>
      <c r="Y2628" s="67"/>
      <c r="Z2628" s="67"/>
      <c r="AA2628" s="67"/>
      <c r="AB2628" s="67"/>
      <c r="AC2628" s="67"/>
      <c r="AD2628" s="68"/>
      <c r="AE2628" s="68"/>
      <c r="AF2628" s="68"/>
      <c r="AH2628" s="67"/>
      <c r="AI2628" s="67"/>
      <c r="AJ2628" s="67"/>
      <c r="AK2628" s="67"/>
      <c r="AL2628" s="67"/>
      <c r="AM2628" s="67"/>
      <c r="AN2628" s="67"/>
      <c r="AO2628" s="67"/>
      <c r="AP2628" s="67"/>
      <c r="AQ2628" s="67"/>
      <c r="AR2628" s="68"/>
      <c r="AS2628" s="68"/>
      <c r="AT2628" s="68"/>
    </row>
    <row r="2629" spans="20:46" ht="18.75" customHeight="1">
      <c r="T2629" s="67"/>
      <c r="U2629" s="67"/>
      <c r="V2629" s="67"/>
      <c r="W2629" s="67"/>
      <c r="X2629" s="67"/>
      <c r="Y2629" s="67"/>
      <c r="Z2629" s="67"/>
      <c r="AA2629" s="67"/>
      <c r="AB2629" s="67"/>
      <c r="AC2629" s="67"/>
      <c r="AD2629" s="68"/>
      <c r="AE2629" s="68"/>
      <c r="AF2629" s="68"/>
      <c r="AH2629" s="67"/>
      <c r="AI2629" s="67"/>
      <c r="AJ2629" s="67"/>
      <c r="AK2629" s="67"/>
      <c r="AL2629" s="67"/>
      <c r="AM2629" s="67"/>
      <c r="AN2629" s="67"/>
      <c r="AO2629" s="67"/>
      <c r="AP2629" s="67"/>
      <c r="AQ2629" s="67"/>
      <c r="AR2629" s="68"/>
      <c r="AS2629" s="68"/>
      <c r="AT2629" s="68"/>
    </row>
    <row r="2630" spans="20:46" ht="18.75" customHeight="1">
      <c r="T2630" s="67"/>
      <c r="U2630" s="67"/>
      <c r="V2630" s="67"/>
      <c r="W2630" s="67"/>
      <c r="X2630" s="67"/>
      <c r="Y2630" s="67"/>
      <c r="Z2630" s="67"/>
      <c r="AA2630" s="67"/>
      <c r="AB2630" s="67"/>
      <c r="AC2630" s="67"/>
      <c r="AD2630" s="68"/>
      <c r="AE2630" s="68"/>
      <c r="AF2630" s="68"/>
      <c r="AH2630" s="67"/>
      <c r="AI2630" s="67"/>
      <c r="AJ2630" s="67"/>
      <c r="AK2630" s="67"/>
      <c r="AL2630" s="67"/>
      <c r="AM2630" s="67"/>
      <c r="AN2630" s="67"/>
      <c r="AO2630" s="67"/>
      <c r="AP2630" s="67"/>
      <c r="AQ2630" s="67"/>
      <c r="AR2630" s="68"/>
      <c r="AS2630" s="68"/>
      <c r="AT2630" s="68"/>
    </row>
    <row r="2631" spans="20:46" ht="18.75" customHeight="1">
      <c r="T2631" s="67"/>
      <c r="U2631" s="67"/>
      <c r="V2631" s="67"/>
      <c r="W2631" s="67"/>
      <c r="X2631" s="67"/>
      <c r="Y2631" s="67"/>
      <c r="Z2631" s="67"/>
      <c r="AA2631" s="67"/>
      <c r="AB2631" s="67"/>
      <c r="AC2631" s="67"/>
      <c r="AD2631" s="68"/>
      <c r="AE2631" s="68"/>
      <c r="AF2631" s="68"/>
      <c r="AH2631" s="67"/>
      <c r="AI2631" s="67"/>
      <c r="AJ2631" s="67"/>
      <c r="AK2631" s="67"/>
      <c r="AL2631" s="67"/>
      <c r="AM2631" s="67"/>
      <c r="AN2631" s="67"/>
      <c r="AO2631" s="67"/>
      <c r="AP2631" s="67"/>
      <c r="AQ2631" s="67"/>
      <c r="AR2631" s="68"/>
      <c r="AS2631" s="68"/>
      <c r="AT2631" s="68"/>
    </row>
    <row r="2632" spans="20:46" ht="18.75" customHeight="1">
      <c r="T2632" s="67"/>
      <c r="U2632" s="67"/>
      <c r="V2632" s="67"/>
      <c r="W2632" s="67"/>
      <c r="X2632" s="67"/>
      <c r="Y2632" s="67"/>
      <c r="Z2632" s="67"/>
      <c r="AA2632" s="67"/>
      <c r="AB2632" s="67"/>
      <c r="AC2632" s="67"/>
      <c r="AD2632" s="68"/>
      <c r="AE2632" s="68"/>
      <c r="AF2632" s="68"/>
      <c r="AH2632" s="67"/>
      <c r="AI2632" s="67"/>
      <c r="AJ2632" s="67"/>
      <c r="AK2632" s="67"/>
      <c r="AL2632" s="67"/>
      <c r="AM2632" s="67"/>
      <c r="AN2632" s="67"/>
      <c r="AO2632" s="67"/>
      <c r="AP2632" s="67"/>
      <c r="AQ2632" s="67"/>
      <c r="AR2632" s="68"/>
      <c r="AS2632" s="68"/>
      <c r="AT2632" s="68"/>
    </row>
    <row r="2633" spans="20:46" ht="18.75" customHeight="1">
      <c r="T2633" s="67"/>
      <c r="U2633" s="67"/>
      <c r="V2633" s="67"/>
      <c r="W2633" s="67"/>
      <c r="X2633" s="67"/>
      <c r="Y2633" s="67"/>
      <c r="Z2633" s="67"/>
      <c r="AA2633" s="67"/>
      <c r="AB2633" s="67"/>
      <c r="AC2633" s="67"/>
      <c r="AD2633" s="68"/>
      <c r="AE2633" s="68"/>
      <c r="AF2633" s="68"/>
      <c r="AH2633" s="67"/>
      <c r="AI2633" s="67"/>
      <c r="AJ2633" s="67"/>
      <c r="AK2633" s="67"/>
      <c r="AL2633" s="67"/>
      <c r="AM2633" s="67"/>
      <c r="AN2633" s="67"/>
      <c r="AO2633" s="67"/>
      <c r="AP2633" s="67"/>
      <c r="AQ2633" s="67"/>
      <c r="AR2633" s="68"/>
      <c r="AS2633" s="68"/>
      <c r="AT2633" s="68"/>
    </row>
    <row r="2634" spans="20:46" ht="18.75" customHeight="1">
      <c r="T2634" s="67"/>
      <c r="U2634" s="67"/>
      <c r="V2634" s="67"/>
      <c r="W2634" s="67"/>
      <c r="X2634" s="67"/>
      <c r="Y2634" s="67"/>
      <c r="Z2634" s="67"/>
      <c r="AA2634" s="67"/>
      <c r="AB2634" s="67"/>
      <c r="AC2634" s="67"/>
      <c r="AD2634" s="68"/>
      <c r="AE2634" s="68"/>
      <c r="AF2634" s="68"/>
      <c r="AH2634" s="67"/>
      <c r="AI2634" s="67"/>
      <c r="AJ2634" s="67"/>
      <c r="AK2634" s="67"/>
      <c r="AL2634" s="67"/>
      <c r="AM2634" s="67"/>
      <c r="AN2634" s="67"/>
      <c r="AO2634" s="67"/>
      <c r="AP2634" s="67"/>
      <c r="AQ2634" s="67"/>
      <c r="AR2634" s="68"/>
      <c r="AS2634" s="68"/>
      <c r="AT2634" s="68"/>
    </row>
    <row r="2635" spans="20:46" ht="18.75" customHeight="1">
      <c r="T2635" s="67"/>
      <c r="U2635" s="67"/>
      <c r="V2635" s="67"/>
      <c r="W2635" s="67"/>
      <c r="X2635" s="67"/>
      <c r="Y2635" s="67"/>
      <c r="Z2635" s="67"/>
      <c r="AA2635" s="67"/>
      <c r="AB2635" s="67"/>
      <c r="AC2635" s="67"/>
      <c r="AD2635" s="68"/>
      <c r="AE2635" s="68"/>
      <c r="AF2635" s="68"/>
      <c r="AH2635" s="67"/>
      <c r="AI2635" s="67"/>
      <c r="AJ2635" s="67"/>
      <c r="AK2635" s="67"/>
      <c r="AL2635" s="67"/>
      <c r="AM2635" s="67"/>
      <c r="AN2635" s="67"/>
      <c r="AO2635" s="67"/>
      <c r="AP2635" s="67"/>
      <c r="AQ2635" s="67"/>
      <c r="AR2635" s="68"/>
      <c r="AS2635" s="68"/>
      <c r="AT2635" s="68"/>
    </row>
    <row r="2636" spans="20:46" ht="18.75" customHeight="1">
      <c r="T2636" s="67"/>
      <c r="U2636" s="67"/>
      <c r="V2636" s="67"/>
      <c r="W2636" s="67"/>
      <c r="X2636" s="67"/>
      <c r="Y2636" s="67"/>
      <c r="Z2636" s="67"/>
      <c r="AA2636" s="67"/>
      <c r="AB2636" s="67"/>
      <c r="AC2636" s="67"/>
      <c r="AD2636" s="68"/>
      <c r="AE2636" s="68"/>
      <c r="AF2636" s="68"/>
      <c r="AH2636" s="67"/>
      <c r="AI2636" s="67"/>
      <c r="AJ2636" s="67"/>
      <c r="AK2636" s="67"/>
      <c r="AL2636" s="67"/>
      <c r="AM2636" s="67"/>
      <c r="AN2636" s="67"/>
      <c r="AO2636" s="67"/>
      <c r="AP2636" s="67"/>
      <c r="AQ2636" s="67"/>
      <c r="AR2636" s="68"/>
      <c r="AS2636" s="68"/>
      <c r="AT2636" s="68"/>
    </row>
    <row r="2637" spans="20:46" ht="18.75" customHeight="1">
      <c r="T2637" s="67"/>
      <c r="U2637" s="67"/>
      <c r="V2637" s="67"/>
      <c r="W2637" s="67"/>
      <c r="X2637" s="67"/>
      <c r="Y2637" s="67"/>
      <c r="Z2637" s="67"/>
      <c r="AA2637" s="67"/>
      <c r="AB2637" s="67"/>
      <c r="AC2637" s="67"/>
      <c r="AD2637" s="68"/>
      <c r="AE2637" s="68"/>
      <c r="AF2637" s="68"/>
      <c r="AH2637" s="67"/>
      <c r="AI2637" s="67"/>
      <c r="AJ2637" s="67"/>
      <c r="AK2637" s="67"/>
      <c r="AL2637" s="67"/>
      <c r="AM2637" s="67"/>
      <c r="AN2637" s="67"/>
      <c r="AO2637" s="67"/>
      <c r="AP2637" s="67"/>
      <c r="AQ2637" s="67"/>
      <c r="AR2637" s="68"/>
      <c r="AS2637" s="68"/>
      <c r="AT2637" s="68"/>
    </row>
    <row r="2638" spans="20:46" ht="18.75" customHeight="1">
      <c r="T2638" s="67"/>
      <c r="U2638" s="67"/>
      <c r="V2638" s="67"/>
      <c r="W2638" s="67"/>
      <c r="X2638" s="67"/>
      <c r="Y2638" s="67"/>
      <c r="Z2638" s="67"/>
      <c r="AA2638" s="67"/>
      <c r="AB2638" s="67"/>
      <c r="AC2638" s="67"/>
      <c r="AD2638" s="68"/>
      <c r="AE2638" s="68"/>
      <c r="AF2638" s="68"/>
      <c r="AH2638" s="67"/>
      <c r="AI2638" s="67"/>
      <c r="AJ2638" s="67"/>
      <c r="AK2638" s="67"/>
      <c r="AL2638" s="67"/>
      <c r="AM2638" s="67"/>
      <c r="AN2638" s="67"/>
      <c r="AO2638" s="67"/>
      <c r="AP2638" s="67"/>
      <c r="AQ2638" s="67"/>
      <c r="AR2638" s="68"/>
      <c r="AS2638" s="68"/>
      <c r="AT2638" s="68"/>
    </row>
    <row r="2639" spans="20:46" ht="18.75" customHeight="1">
      <c r="T2639" s="67"/>
      <c r="U2639" s="67"/>
      <c r="V2639" s="67"/>
      <c r="W2639" s="67"/>
      <c r="X2639" s="67"/>
      <c r="Y2639" s="67"/>
      <c r="Z2639" s="67"/>
      <c r="AA2639" s="67"/>
      <c r="AB2639" s="67"/>
      <c r="AC2639" s="67"/>
      <c r="AD2639" s="68"/>
      <c r="AE2639" s="68"/>
      <c r="AF2639" s="68"/>
      <c r="AH2639" s="67"/>
      <c r="AI2639" s="67"/>
      <c r="AJ2639" s="67"/>
      <c r="AK2639" s="67"/>
      <c r="AL2639" s="67"/>
      <c r="AM2639" s="67"/>
      <c r="AN2639" s="67"/>
      <c r="AO2639" s="67"/>
      <c r="AP2639" s="67"/>
      <c r="AQ2639" s="67"/>
      <c r="AR2639" s="68"/>
      <c r="AS2639" s="68"/>
      <c r="AT2639" s="68"/>
    </row>
    <row r="2640" spans="20:46" ht="18.75" customHeight="1">
      <c r="T2640" s="67"/>
      <c r="U2640" s="67"/>
      <c r="V2640" s="67"/>
      <c r="W2640" s="67"/>
      <c r="X2640" s="67"/>
      <c r="Y2640" s="67"/>
      <c r="Z2640" s="67"/>
      <c r="AA2640" s="67"/>
      <c r="AB2640" s="67"/>
      <c r="AC2640" s="67"/>
      <c r="AD2640" s="68"/>
      <c r="AE2640" s="68"/>
      <c r="AF2640" s="68"/>
      <c r="AH2640" s="67"/>
      <c r="AI2640" s="67"/>
      <c r="AJ2640" s="67"/>
      <c r="AK2640" s="67"/>
      <c r="AL2640" s="67"/>
      <c r="AM2640" s="67"/>
      <c r="AN2640" s="67"/>
      <c r="AO2640" s="67"/>
      <c r="AP2640" s="67"/>
      <c r="AQ2640" s="67"/>
      <c r="AR2640" s="68"/>
      <c r="AS2640" s="68"/>
      <c r="AT2640" s="68"/>
    </row>
    <row r="2641" spans="20:46" ht="18.75" customHeight="1">
      <c r="T2641" s="67"/>
      <c r="U2641" s="67"/>
      <c r="V2641" s="67"/>
      <c r="W2641" s="67"/>
      <c r="X2641" s="67"/>
      <c r="Y2641" s="67"/>
      <c r="Z2641" s="67"/>
      <c r="AA2641" s="67"/>
      <c r="AB2641" s="67"/>
      <c r="AC2641" s="67"/>
      <c r="AD2641" s="68"/>
      <c r="AE2641" s="68"/>
      <c r="AF2641" s="68"/>
      <c r="AH2641" s="67"/>
      <c r="AI2641" s="67"/>
      <c r="AJ2641" s="67"/>
      <c r="AK2641" s="67"/>
      <c r="AL2641" s="67"/>
      <c r="AM2641" s="67"/>
      <c r="AN2641" s="67"/>
      <c r="AO2641" s="67"/>
      <c r="AP2641" s="67"/>
      <c r="AQ2641" s="67"/>
      <c r="AR2641" s="68"/>
      <c r="AS2641" s="68"/>
      <c r="AT2641" s="68"/>
    </row>
    <row r="2642" spans="20:46" ht="18.75" customHeight="1">
      <c r="T2642" s="67"/>
      <c r="U2642" s="67"/>
      <c r="V2642" s="67"/>
      <c r="W2642" s="67"/>
      <c r="X2642" s="67"/>
      <c r="Y2642" s="67"/>
      <c r="Z2642" s="67"/>
      <c r="AA2642" s="67"/>
      <c r="AB2642" s="67"/>
      <c r="AC2642" s="67"/>
      <c r="AD2642" s="68"/>
      <c r="AE2642" s="68"/>
      <c r="AF2642" s="68"/>
      <c r="AH2642" s="67"/>
      <c r="AI2642" s="67"/>
      <c r="AJ2642" s="67"/>
      <c r="AK2642" s="67"/>
      <c r="AL2642" s="67"/>
      <c r="AM2642" s="67"/>
      <c r="AN2642" s="67"/>
      <c r="AO2642" s="67"/>
      <c r="AP2642" s="67"/>
      <c r="AQ2642" s="67"/>
      <c r="AR2642" s="68"/>
      <c r="AS2642" s="68"/>
      <c r="AT2642" s="68"/>
    </row>
    <row r="2643" spans="20:46" ht="18.75" customHeight="1">
      <c r="T2643" s="67"/>
      <c r="U2643" s="67"/>
      <c r="V2643" s="67"/>
      <c r="W2643" s="67"/>
      <c r="X2643" s="67"/>
      <c r="Y2643" s="67"/>
      <c r="Z2643" s="67"/>
      <c r="AA2643" s="67"/>
      <c r="AB2643" s="67"/>
      <c r="AC2643" s="67"/>
      <c r="AD2643" s="68"/>
      <c r="AE2643" s="68"/>
      <c r="AF2643" s="68"/>
      <c r="AH2643" s="67"/>
      <c r="AI2643" s="67"/>
      <c r="AJ2643" s="67"/>
      <c r="AK2643" s="67"/>
      <c r="AL2643" s="67"/>
      <c r="AM2643" s="67"/>
      <c r="AN2643" s="67"/>
      <c r="AO2643" s="67"/>
      <c r="AP2643" s="67"/>
      <c r="AQ2643" s="67"/>
      <c r="AR2643" s="68"/>
      <c r="AS2643" s="68"/>
      <c r="AT2643" s="68"/>
    </row>
    <row r="2644" spans="20:46" ht="18.75" customHeight="1">
      <c r="T2644" s="67"/>
      <c r="U2644" s="67"/>
      <c r="V2644" s="67"/>
      <c r="W2644" s="67"/>
      <c r="X2644" s="67"/>
      <c r="Y2644" s="67"/>
      <c r="Z2644" s="67"/>
      <c r="AA2644" s="67"/>
      <c r="AB2644" s="67"/>
      <c r="AC2644" s="67"/>
      <c r="AD2644" s="68"/>
      <c r="AE2644" s="68"/>
      <c r="AF2644" s="68"/>
      <c r="AH2644" s="67"/>
      <c r="AI2644" s="67"/>
      <c r="AJ2644" s="67"/>
      <c r="AK2644" s="67"/>
      <c r="AL2644" s="67"/>
      <c r="AM2644" s="67"/>
      <c r="AN2644" s="67"/>
      <c r="AO2644" s="67"/>
      <c r="AP2644" s="67"/>
      <c r="AQ2644" s="67"/>
      <c r="AR2644" s="68"/>
      <c r="AS2644" s="68"/>
      <c r="AT2644" s="68"/>
    </row>
    <row r="2645" spans="20:46" ht="18.75" customHeight="1">
      <c r="T2645" s="67"/>
      <c r="U2645" s="67"/>
      <c r="V2645" s="67"/>
      <c r="W2645" s="67"/>
      <c r="X2645" s="67"/>
      <c r="Y2645" s="67"/>
      <c r="Z2645" s="67"/>
      <c r="AA2645" s="67"/>
      <c r="AB2645" s="67"/>
      <c r="AC2645" s="67"/>
      <c r="AD2645" s="68"/>
      <c r="AE2645" s="68"/>
      <c r="AF2645" s="68"/>
      <c r="AH2645" s="67"/>
      <c r="AI2645" s="67"/>
      <c r="AJ2645" s="67"/>
      <c r="AK2645" s="67"/>
      <c r="AL2645" s="67"/>
      <c r="AM2645" s="67"/>
      <c r="AN2645" s="67"/>
      <c r="AO2645" s="67"/>
      <c r="AP2645" s="67"/>
      <c r="AQ2645" s="67"/>
      <c r="AR2645" s="68"/>
      <c r="AS2645" s="68"/>
      <c r="AT2645" s="68"/>
    </row>
    <row r="2646" spans="20:46" ht="18.75" customHeight="1">
      <c r="T2646" s="67"/>
      <c r="U2646" s="67"/>
      <c r="V2646" s="67"/>
      <c r="W2646" s="67"/>
      <c r="X2646" s="67"/>
      <c r="Y2646" s="67"/>
      <c r="Z2646" s="67"/>
      <c r="AA2646" s="67"/>
      <c r="AB2646" s="67"/>
      <c r="AC2646" s="67"/>
      <c r="AD2646" s="68"/>
      <c r="AE2646" s="68"/>
      <c r="AF2646" s="68"/>
      <c r="AH2646" s="67"/>
      <c r="AI2646" s="67"/>
      <c r="AJ2646" s="67"/>
      <c r="AK2646" s="67"/>
      <c r="AL2646" s="67"/>
      <c r="AM2646" s="67"/>
      <c r="AN2646" s="67"/>
      <c r="AO2646" s="67"/>
      <c r="AP2646" s="67"/>
      <c r="AQ2646" s="67"/>
      <c r="AR2646" s="68"/>
      <c r="AS2646" s="68"/>
      <c r="AT2646" s="68"/>
    </row>
    <row r="2647" spans="20:46" ht="18.75" customHeight="1">
      <c r="T2647" s="67"/>
      <c r="U2647" s="67"/>
      <c r="V2647" s="67"/>
      <c r="W2647" s="67"/>
      <c r="X2647" s="67"/>
      <c r="Y2647" s="67"/>
      <c r="Z2647" s="67"/>
      <c r="AA2647" s="67"/>
      <c r="AB2647" s="67"/>
      <c r="AC2647" s="67"/>
      <c r="AD2647" s="68"/>
      <c r="AE2647" s="68"/>
      <c r="AF2647" s="68"/>
      <c r="AH2647" s="67"/>
      <c r="AI2647" s="67"/>
      <c r="AJ2647" s="67"/>
      <c r="AK2647" s="67"/>
      <c r="AL2647" s="67"/>
      <c r="AM2647" s="67"/>
      <c r="AN2647" s="67"/>
      <c r="AO2647" s="67"/>
      <c r="AP2647" s="67"/>
      <c r="AQ2647" s="67"/>
      <c r="AR2647" s="68"/>
      <c r="AS2647" s="68"/>
      <c r="AT2647" s="68"/>
    </row>
    <row r="2648" spans="20:46" ht="18.75" customHeight="1">
      <c r="T2648" s="67"/>
      <c r="U2648" s="67"/>
      <c r="V2648" s="67"/>
      <c r="W2648" s="67"/>
      <c r="X2648" s="67"/>
      <c r="Y2648" s="67"/>
      <c r="Z2648" s="67"/>
      <c r="AA2648" s="67"/>
      <c r="AB2648" s="67"/>
      <c r="AC2648" s="67"/>
      <c r="AD2648" s="68"/>
      <c r="AE2648" s="68"/>
      <c r="AF2648" s="68"/>
      <c r="AH2648" s="67"/>
      <c r="AI2648" s="67"/>
      <c r="AJ2648" s="67"/>
      <c r="AK2648" s="67"/>
      <c r="AL2648" s="67"/>
      <c r="AM2648" s="67"/>
      <c r="AN2648" s="67"/>
      <c r="AO2648" s="67"/>
      <c r="AP2648" s="67"/>
      <c r="AQ2648" s="67"/>
      <c r="AR2648" s="68"/>
      <c r="AS2648" s="68"/>
      <c r="AT2648" s="68"/>
    </row>
    <row r="2649" spans="20:46" ht="18.75" customHeight="1">
      <c r="T2649" s="67"/>
      <c r="U2649" s="67"/>
      <c r="V2649" s="67"/>
      <c r="W2649" s="67"/>
      <c r="X2649" s="67"/>
      <c r="Y2649" s="67"/>
      <c r="Z2649" s="67"/>
      <c r="AA2649" s="67"/>
      <c r="AB2649" s="67"/>
      <c r="AC2649" s="67"/>
      <c r="AD2649" s="68"/>
      <c r="AE2649" s="68"/>
      <c r="AF2649" s="68"/>
      <c r="AH2649" s="67"/>
      <c r="AI2649" s="67"/>
      <c r="AJ2649" s="67"/>
      <c r="AK2649" s="67"/>
      <c r="AL2649" s="67"/>
      <c r="AM2649" s="67"/>
      <c r="AN2649" s="67"/>
      <c r="AO2649" s="67"/>
      <c r="AP2649" s="67"/>
      <c r="AQ2649" s="67"/>
      <c r="AR2649" s="68"/>
      <c r="AS2649" s="68"/>
      <c r="AT2649" s="68"/>
    </row>
    <row r="2650" spans="20:46" ht="18.75" customHeight="1">
      <c r="T2650" s="67"/>
      <c r="U2650" s="67"/>
      <c r="V2650" s="67"/>
      <c r="W2650" s="67"/>
      <c r="X2650" s="67"/>
      <c r="Y2650" s="67"/>
      <c r="Z2650" s="67"/>
      <c r="AA2650" s="67"/>
      <c r="AB2650" s="67"/>
      <c r="AC2650" s="67"/>
      <c r="AD2650" s="68"/>
      <c r="AE2650" s="68"/>
      <c r="AF2650" s="68"/>
      <c r="AH2650" s="67"/>
      <c r="AI2650" s="67"/>
      <c r="AJ2650" s="67"/>
      <c r="AK2650" s="67"/>
      <c r="AL2650" s="67"/>
      <c r="AM2650" s="67"/>
      <c r="AN2650" s="67"/>
      <c r="AO2650" s="67"/>
      <c r="AP2650" s="67"/>
      <c r="AQ2650" s="67"/>
      <c r="AR2650" s="68"/>
      <c r="AS2650" s="68"/>
      <c r="AT2650" s="68"/>
    </row>
    <row r="2651" spans="20:46" ht="18.75" customHeight="1">
      <c r="T2651" s="67"/>
      <c r="U2651" s="67"/>
      <c r="V2651" s="67"/>
      <c r="W2651" s="67"/>
      <c r="X2651" s="67"/>
      <c r="Y2651" s="67"/>
      <c r="Z2651" s="67"/>
      <c r="AA2651" s="67"/>
      <c r="AB2651" s="67"/>
      <c r="AC2651" s="67"/>
      <c r="AD2651" s="68"/>
      <c r="AE2651" s="68"/>
      <c r="AF2651" s="68"/>
      <c r="AH2651" s="67"/>
      <c r="AI2651" s="67"/>
      <c r="AJ2651" s="67"/>
      <c r="AK2651" s="67"/>
      <c r="AL2651" s="67"/>
      <c r="AM2651" s="67"/>
      <c r="AN2651" s="67"/>
      <c r="AO2651" s="67"/>
      <c r="AP2651" s="67"/>
      <c r="AQ2651" s="67"/>
      <c r="AR2651" s="68"/>
      <c r="AS2651" s="68"/>
      <c r="AT2651" s="68"/>
    </row>
    <row r="2652" spans="20:46" ht="18.75" customHeight="1">
      <c r="T2652" s="67"/>
      <c r="U2652" s="67"/>
      <c r="V2652" s="67"/>
      <c r="W2652" s="67"/>
      <c r="X2652" s="67"/>
      <c r="Y2652" s="67"/>
      <c r="Z2652" s="67"/>
      <c r="AA2652" s="67"/>
      <c r="AB2652" s="67"/>
      <c r="AC2652" s="67"/>
      <c r="AD2652" s="68"/>
      <c r="AE2652" s="68"/>
      <c r="AF2652" s="68"/>
      <c r="AH2652" s="67"/>
      <c r="AI2652" s="67"/>
      <c r="AJ2652" s="67"/>
      <c r="AK2652" s="67"/>
      <c r="AL2652" s="67"/>
      <c r="AM2652" s="67"/>
      <c r="AN2652" s="67"/>
      <c r="AO2652" s="67"/>
      <c r="AP2652" s="67"/>
      <c r="AQ2652" s="67"/>
      <c r="AR2652" s="68"/>
      <c r="AS2652" s="68"/>
      <c r="AT2652" s="68"/>
    </row>
    <row r="2653" spans="20:46" ht="18.75" customHeight="1">
      <c r="T2653" s="67"/>
      <c r="U2653" s="67"/>
      <c r="V2653" s="67"/>
      <c r="W2653" s="67"/>
      <c r="X2653" s="67"/>
      <c r="Y2653" s="67"/>
      <c r="Z2653" s="67"/>
      <c r="AA2653" s="67"/>
      <c r="AB2653" s="67"/>
      <c r="AC2653" s="67"/>
      <c r="AD2653" s="68"/>
      <c r="AE2653" s="68"/>
      <c r="AF2653" s="68"/>
      <c r="AH2653" s="67"/>
      <c r="AI2653" s="67"/>
      <c r="AJ2653" s="67"/>
      <c r="AK2653" s="67"/>
      <c r="AL2653" s="67"/>
      <c r="AM2653" s="67"/>
      <c r="AN2653" s="67"/>
      <c r="AO2653" s="67"/>
      <c r="AP2653" s="67"/>
      <c r="AQ2653" s="67"/>
      <c r="AR2653" s="68"/>
      <c r="AS2653" s="68"/>
      <c r="AT2653" s="68"/>
    </row>
    <row r="2654" spans="20:46" ht="18.75" customHeight="1">
      <c r="T2654" s="67"/>
      <c r="U2654" s="67"/>
      <c r="V2654" s="67"/>
      <c r="W2654" s="67"/>
      <c r="X2654" s="67"/>
      <c r="Y2654" s="67"/>
      <c r="Z2654" s="67"/>
      <c r="AA2654" s="67"/>
      <c r="AB2654" s="67"/>
      <c r="AC2654" s="67"/>
      <c r="AD2654" s="68"/>
      <c r="AE2654" s="68"/>
      <c r="AF2654" s="68"/>
      <c r="AH2654" s="67"/>
      <c r="AI2654" s="67"/>
      <c r="AJ2654" s="67"/>
      <c r="AK2654" s="67"/>
      <c r="AL2654" s="67"/>
      <c r="AM2654" s="67"/>
      <c r="AN2654" s="67"/>
      <c r="AO2654" s="67"/>
      <c r="AP2654" s="67"/>
      <c r="AQ2654" s="67"/>
      <c r="AR2654" s="68"/>
      <c r="AS2654" s="68"/>
      <c r="AT2654" s="68"/>
    </row>
    <row r="2655" spans="20:46" ht="18.75" customHeight="1">
      <c r="T2655" s="67"/>
      <c r="U2655" s="67"/>
      <c r="V2655" s="67"/>
      <c r="W2655" s="67"/>
      <c r="X2655" s="67"/>
      <c r="Y2655" s="67"/>
      <c r="Z2655" s="67"/>
      <c r="AA2655" s="67"/>
      <c r="AB2655" s="67"/>
      <c r="AC2655" s="67"/>
      <c r="AD2655" s="68"/>
      <c r="AE2655" s="68"/>
      <c r="AF2655" s="68"/>
      <c r="AH2655" s="67"/>
      <c r="AI2655" s="67"/>
      <c r="AJ2655" s="67"/>
      <c r="AK2655" s="67"/>
      <c r="AL2655" s="67"/>
      <c r="AM2655" s="67"/>
      <c r="AN2655" s="67"/>
      <c r="AO2655" s="67"/>
      <c r="AP2655" s="67"/>
      <c r="AQ2655" s="67"/>
      <c r="AR2655" s="68"/>
      <c r="AS2655" s="68"/>
      <c r="AT2655" s="68"/>
    </row>
    <row r="2656" spans="20:46" ht="18.75" customHeight="1">
      <c r="T2656" s="67"/>
      <c r="U2656" s="67"/>
      <c r="V2656" s="67"/>
      <c r="W2656" s="67"/>
      <c r="X2656" s="67"/>
      <c r="Y2656" s="67"/>
      <c r="Z2656" s="67"/>
      <c r="AA2656" s="67"/>
      <c r="AB2656" s="67"/>
      <c r="AC2656" s="67"/>
      <c r="AD2656" s="68"/>
      <c r="AE2656" s="68"/>
      <c r="AF2656" s="68"/>
      <c r="AH2656" s="67"/>
      <c r="AI2656" s="67"/>
      <c r="AJ2656" s="67"/>
      <c r="AK2656" s="67"/>
      <c r="AL2656" s="67"/>
      <c r="AM2656" s="67"/>
      <c r="AN2656" s="67"/>
      <c r="AO2656" s="67"/>
      <c r="AP2656" s="67"/>
      <c r="AQ2656" s="67"/>
      <c r="AR2656" s="68"/>
      <c r="AS2656" s="68"/>
      <c r="AT2656" s="68"/>
    </row>
    <row r="2657" spans="20:46" ht="18.75" customHeight="1">
      <c r="T2657" s="67"/>
      <c r="U2657" s="67"/>
      <c r="V2657" s="67"/>
      <c r="W2657" s="67"/>
      <c r="X2657" s="67"/>
      <c r="Y2657" s="67"/>
      <c r="Z2657" s="67"/>
      <c r="AA2657" s="67"/>
      <c r="AB2657" s="67"/>
      <c r="AC2657" s="67"/>
      <c r="AD2657" s="68"/>
      <c r="AE2657" s="68"/>
      <c r="AF2657" s="68"/>
      <c r="AH2657" s="67"/>
      <c r="AI2657" s="67"/>
      <c r="AJ2657" s="67"/>
      <c r="AK2657" s="67"/>
      <c r="AL2657" s="67"/>
      <c r="AM2657" s="67"/>
      <c r="AN2657" s="67"/>
      <c r="AO2657" s="67"/>
      <c r="AP2657" s="67"/>
      <c r="AQ2657" s="67"/>
      <c r="AR2657" s="68"/>
      <c r="AS2657" s="68"/>
      <c r="AT2657" s="68"/>
    </row>
    <row r="2658" spans="20:46" ht="18.75" customHeight="1">
      <c r="T2658" s="67"/>
      <c r="U2658" s="67"/>
      <c r="V2658" s="67"/>
      <c r="W2658" s="67"/>
      <c r="X2658" s="67"/>
      <c r="Y2658" s="67"/>
      <c r="Z2658" s="67"/>
      <c r="AA2658" s="67"/>
      <c r="AB2658" s="67"/>
      <c r="AC2658" s="67"/>
      <c r="AD2658" s="68"/>
      <c r="AE2658" s="68"/>
      <c r="AF2658" s="68"/>
      <c r="AH2658" s="67"/>
      <c r="AI2658" s="67"/>
      <c r="AJ2658" s="67"/>
      <c r="AK2658" s="67"/>
      <c r="AL2658" s="67"/>
      <c r="AM2658" s="67"/>
      <c r="AN2658" s="67"/>
      <c r="AO2658" s="67"/>
      <c r="AP2658" s="67"/>
      <c r="AQ2658" s="67"/>
      <c r="AR2658" s="68"/>
      <c r="AS2658" s="68"/>
      <c r="AT2658" s="68"/>
    </row>
    <row r="2659" spans="20:46" ht="18.75" customHeight="1">
      <c r="T2659" s="67"/>
      <c r="U2659" s="67"/>
      <c r="V2659" s="67"/>
      <c r="W2659" s="67"/>
      <c r="X2659" s="67"/>
      <c r="Y2659" s="67"/>
      <c r="Z2659" s="67"/>
      <c r="AA2659" s="67"/>
      <c r="AB2659" s="67"/>
      <c r="AC2659" s="67"/>
      <c r="AD2659" s="68"/>
      <c r="AE2659" s="68"/>
      <c r="AF2659" s="68"/>
      <c r="AH2659" s="67"/>
      <c r="AI2659" s="67"/>
      <c r="AJ2659" s="67"/>
      <c r="AK2659" s="67"/>
      <c r="AL2659" s="67"/>
      <c r="AM2659" s="67"/>
      <c r="AN2659" s="67"/>
      <c r="AO2659" s="67"/>
      <c r="AP2659" s="67"/>
      <c r="AQ2659" s="67"/>
      <c r="AR2659" s="68"/>
      <c r="AS2659" s="68"/>
      <c r="AT2659" s="68"/>
    </row>
    <row r="2660" spans="20:46" ht="18.75" customHeight="1">
      <c r="T2660" s="67"/>
      <c r="U2660" s="67"/>
      <c r="V2660" s="67"/>
      <c r="W2660" s="67"/>
      <c r="X2660" s="67"/>
      <c r="Y2660" s="67"/>
      <c r="Z2660" s="67"/>
      <c r="AA2660" s="67"/>
      <c r="AB2660" s="67"/>
      <c r="AC2660" s="67"/>
      <c r="AD2660" s="68"/>
      <c r="AE2660" s="68"/>
      <c r="AF2660" s="68"/>
      <c r="AH2660" s="67"/>
      <c r="AI2660" s="67"/>
      <c r="AJ2660" s="67"/>
      <c r="AK2660" s="67"/>
      <c r="AL2660" s="67"/>
      <c r="AM2660" s="67"/>
      <c r="AN2660" s="67"/>
      <c r="AO2660" s="67"/>
      <c r="AP2660" s="67"/>
      <c r="AQ2660" s="67"/>
      <c r="AR2660" s="68"/>
      <c r="AS2660" s="68"/>
      <c r="AT2660" s="68"/>
    </row>
    <row r="2661" spans="20:46" ht="18.75" customHeight="1">
      <c r="T2661" s="67"/>
      <c r="U2661" s="67"/>
      <c r="V2661" s="67"/>
      <c r="W2661" s="67"/>
      <c r="X2661" s="67"/>
      <c r="Y2661" s="67"/>
      <c r="Z2661" s="67"/>
      <c r="AA2661" s="67"/>
      <c r="AB2661" s="67"/>
      <c r="AC2661" s="67"/>
      <c r="AD2661" s="68"/>
      <c r="AE2661" s="68"/>
      <c r="AF2661" s="68"/>
      <c r="AH2661" s="67"/>
      <c r="AI2661" s="67"/>
      <c r="AJ2661" s="67"/>
      <c r="AK2661" s="67"/>
      <c r="AL2661" s="67"/>
      <c r="AM2661" s="67"/>
      <c r="AN2661" s="67"/>
      <c r="AO2661" s="67"/>
      <c r="AP2661" s="67"/>
      <c r="AQ2661" s="67"/>
      <c r="AR2661" s="68"/>
      <c r="AS2661" s="68"/>
      <c r="AT2661" s="68"/>
    </row>
    <row r="2662" spans="20:46" ht="18.75" customHeight="1">
      <c r="T2662" s="67"/>
      <c r="U2662" s="67"/>
      <c r="V2662" s="67"/>
      <c r="W2662" s="67"/>
      <c r="X2662" s="67"/>
      <c r="Y2662" s="67"/>
      <c r="Z2662" s="67"/>
      <c r="AA2662" s="67"/>
      <c r="AB2662" s="67"/>
      <c r="AC2662" s="67"/>
      <c r="AD2662" s="68"/>
      <c r="AE2662" s="68"/>
      <c r="AF2662" s="68"/>
      <c r="AH2662" s="67"/>
      <c r="AI2662" s="67"/>
      <c r="AJ2662" s="67"/>
      <c r="AK2662" s="67"/>
      <c r="AL2662" s="67"/>
      <c r="AM2662" s="67"/>
      <c r="AN2662" s="67"/>
      <c r="AO2662" s="67"/>
      <c r="AP2662" s="67"/>
      <c r="AQ2662" s="67"/>
      <c r="AR2662" s="68"/>
      <c r="AS2662" s="68"/>
      <c r="AT2662" s="68"/>
    </row>
    <row r="2663" spans="20:46" ht="18.75" customHeight="1">
      <c r="T2663" s="67"/>
      <c r="U2663" s="67"/>
      <c r="V2663" s="67"/>
      <c r="W2663" s="67"/>
      <c r="X2663" s="67"/>
      <c r="Y2663" s="67"/>
      <c r="Z2663" s="67"/>
      <c r="AA2663" s="67"/>
      <c r="AB2663" s="67"/>
      <c r="AC2663" s="67"/>
      <c r="AD2663" s="68"/>
      <c r="AE2663" s="68"/>
      <c r="AF2663" s="68"/>
      <c r="AH2663" s="67"/>
      <c r="AI2663" s="67"/>
      <c r="AJ2663" s="67"/>
      <c r="AK2663" s="67"/>
      <c r="AL2663" s="67"/>
      <c r="AM2663" s="67"/>
      <c r="AN2663" s="67"/>
      <c r="AO2663" s="67"/>
      <c r="AP2663" s="67"/>
      <c r="AQ2663" s="67"/>
      <c r="AR2663" s="68"/>
      <c r="AS2663" s="68"/>
      <c r="AT2663" s="68"/>
    </row>
    <row r="2664" spans="20:46" ht="18.75" customHeight="1">
      <c r="T2664" s="67"/>
      <c r="U2664" s="67"/>
      <c r="V2664" s="67"/>
      <c r="W2664" s="67"/>
      <c r="X2664" s="67"/>
      <c r="Y2664" s="67"/>
      <c r="Z2664" s="67"/>
      <c r="AA2664" s="67"/>
      <c r="AB2664" s="67"/>
      <c r="AC2664" s="67"/>
      <c r="AD2664" s="68"/>
      <c r="AE2664" s="68"/>
      <c r="AF2664" s="68"/>
      <c r="AH2664" s="67"/>
      <c r="AI2664" s="67"/>
      <c r="AJ2664" s="67"/>
      <c r="AK2664" s="67"/>
      <c r="AL2664" s="67"/>
      <c r="AM2664" s="67"/>
      <c r="AN2664" s="67"/>
      <c r="AO2664" s="67"/>
      <c r="AP2664" s="67"/>
      <c r="AQ2664" s="67"/>
      <c r="AR2664" s="68"/>
      <c r="AS2664" s="68"/>
      <c r="AT2664" s="68"/>
    </row>
    <row r="2665" spans="20:46" ht="18.75" customHeight="1">
      <c r="T2665" s="67"/>
      <c r="U2665" s="67"/>
      <c r="V2665" s="67"/>
      <c r="W2665" s="67"/>
      <c r="X2665" s="67"/>
      <c r="Y2665" s="67"/>
      <c r="Z2665" s="67"/>
      <c r="AA2665" s="67"/>
      <c r="AB2665" s="67"/>
      <c r="AC2665" s="67"/>
      <c r="AD2665" s="68"/>
      <c r="AE2665" s="68"/>
      <c r="AF2665" s="68"/>
      <c r="AH2665" s="67"/>
      <c r="AI2665" s="67"/>
      <c r="AJ2665" s="67"/>
      <c r="AK2665" s="67"/>
      <c r="AL2665" s="67"/>
      <c r="AM2665" s="67"/>
      <c r="AN2665" s="67"/>
      <c r="AO2665" s="67"/>
      <c r="AP2665" s="67"/>
      <c r="AQ2665" s="67"/>
      <c r="AR2665" s="68"/>
      <c r="AS2665" s="68"/>
      <c r="AT2665" s="68"/>
    </row>
    <row r="2666" spans="20:46" ht="18.75" customHeight="1">
      <c r="T2666" s="67"/>
      <c r="U2666" s="67"/>
      <c r="V2666" s="67"/>
      <c r="W2666" s="67"/>
      <c r="X2666" s="67"/>
      <c r="Y2666" s="67"/>
      <c r="Z2666" s="67"/>
      <c r="AA2666" s="67"/>
      <c r="AB2666" s="67"/>
      <c r="AC2666" s="67"/>
      <c r="AD2666" s="68"/>
      <c r="AE2666" s="68"/>
      <c r="AF2666" s="68"/>
      <c r="AH2666" s="67"/>
      <c r="AI2666" s="67"/>
      <c r="AJ2666" s="67"/>
      <c r="AK2666" s="67"/>
      <c r="AL2666" s="67"/>
      <c r="AM2666" s="67"/>
      <c r="AN2666" s="67"/>
      <c r="AO2666" s="67"/>
      <c r="AP2666" s="67"/>
      <c r="AQ2666" s="67"/>
      <c r="AR2666" s="68"/>
      <c r="AS2666" s="68"/>
      <c r="AT2666" s="68"/>
    </row>
    <row r="2667" spans="20:46" ht="18.75" customHeight="1">
      <c r="T2667" s="67"/>
      <c r="U2667" s="67"/>
      <c r="V2667" s="67"/>
      <c r="W2667" s="67"/>
      <c r="X2667" s="67"/>
      <c r="Y2667" s="67"/>
      <c r="Z2667" s="67"/>
      <c r="AA2667" s="67"/>
      <c r="AB2667" s="67"/>
      <c r="AC2667" s="67"/>
      <c r="AD2667" s="68"/>
      <c r="AE2667" s="68"/>
      <c r="AF2667" s="68"/>
      <c r="AH2667" s="67"/>
      <c r="AI2667" s="67"/>
      <c r="AJ2667" s="67"/>
      <c r="AK2667" s="67"/>
      <c r="AL2667" s="67"/>
      <c r="AM2667" s="67"/>
      <c r="AN2667" s="67"/>
      <c r="AO2667" s="67"/>
      <c r="AP2667" s="67"/>
      <c r="AQ2667" s="67"/>
      <c r="AR2667" s="68"/>
      <c r="AS2667" s="68"/>
      <c r="AT2667" s="68"/>
    </row>
    <row r="2668" spans="20:46" ht="18.75" customHeight="1">
      <c r="T2668" s="67"/>
      <c r="U2668" s="67"/>
      <c r="V2668" s="67"/>
      <c r="W2668" s="67"/>
      <c r="X2668" s="67"/>
      <c r="Y2668" s="67"/>
      <c r="Z2668" s="67"/>
      <c r="AA2668" s="67"/>
      <c r="AB2668" s="67"/>
      <c r="AC2668" s="67"/>
      <c r="AD2668" s="68"/>
      <c r="AE2668" s="68"/>
      <c r="AF2668" s="68"/>
      <c r="AH2668" s="67"/>
      <c r="AI2668" s="67"/>
      <c r="AJ2668" s="67"/>
      <c r="AK2668" s="67"/>
      <c r="AL2668" s="67"/>
      <c r="AM2668" s="67"/>
      <c r="AN2668" s="67"/>
      <c r="AO2668" s="67"/>
      <c r="AP2668" s="67"/>
      <c r="AQ2668" s="67"/>
      <c r="AR2668" s="68"/>
      <c r="AS2668" s="68"/>
      <c r="AT2668" s="68"/>
    </row>
    <row r="2669" spans="20:46" ht="18.75" customHeight="1">
      <c r="T2669" s="67"/>
      <c r="U2669" s="67"/>
      <c r="V2669" s="67"/>
      <c r="W2669" s="67"/>
      <c r="X2669" s="67"/>
      <c r="Y2669" s="67"/>
      <c r="Z2669" s="67"/>
      <c r="AA2669" s="67"/>
      <c r="AB2669" s="67"/>
      <c r="AC2669" s="67"/>
      <c r="AD2669" s="68"/>
      <c r="AE2669" s="68"/>
      <c r="AF2669" s="68"/>
      <c r="AH2669" s="67"/>
      <c r="AI2669" s="67"/>
      <c r="AJ2669" s="67"/>
      <c r="AK2669" s="67"/>
      <c r="AL2669" s="67"/>
      <c r="AM2669" s="67"/>
      <c r="AN2669" s="67"/>
      <c r="AO2669" s="67"/>
      <c r="AP2669" s="67"/>
      <c r="AQ2669" s="67"/>
      <c r="AR2669" s="68"/>
      <c r="AS2669" s="68"/>
      <c r="AT2669" s="68"/>
    </row>
    <row r="2670" spans="20:46" ht="18.75" customHeight="1">
      <c r="T2670" s="67"/>
      <c r="U2670" s="67"/>
      <c r="V2670" s="67"/>
      <c r="W2670" s="67"/>
      <c r="X2670" s="67"/>
      <c r="Y2670" s="67"/>
      <c r="Z2670" s="67"/>
      <c r="AA2670" s="67"/>
      <c r="AB2670" s="67"/>
      <c r="AC2670" s="67"/>
      <c r="AD2670" s="68"/>
      <c r="AE2670" s="68"/>
      <c r="AF2670" s="68"/>
      <c r="AH2670" s="67"/>
      <c r="AI2670" s="67"/>
      <c r="AJ2670" s="67"/>
      <c r="AK2670" s="67"/>
      <c r="AL2670" s="67"/>
      <c r="AM2670" s="67"/>
      <c r="AN2670" s="67"/>
      <c r="AO2670" s="67"/>
      <c r="AP2670" s="67"/>
      <c r="AQ2670" s="67"/>
      <c r="AR2670" s="68"/>
      <c r="AS2670" s="68"/>
      <c r="AT2670" s="68"/>
    </row>
    <row r="2671" spans="20:46" ht="18.75" customHeight="1">
      <c r="T2671" s="67"/>
      <c r="U2671" s="67"/>
      <c r="V2671" s="67"/>
      <c r="W2671" s="67"/>
      <c r="X2671" s="67"/>
      <c r="Y2671" s="67"/>
      <c r="Z2671" s="67"/>
      <c r="AA2671" s="67"/>
      <c r="AB2671" s="67"/>
      <c r="AC2671" s="67"/>
      <c r="AD2671" s="68"/>
      <c r="AE2671" s="68"/>
      <c r="AF2671" s="68"/>
      <c r="AH2671" s="67"/>
      <c r="AI2671" s="67"/>
      <c r="AJ2671" s="67"/>
      <c r="AK2671" s="67"/>
      <c r="AL2671" s="67"/>
      <c r="AM2671" s="67"/>
      <c r="AN2671" s="67"/>
      <c r="AO2671" s="67"/>
      <c r="AP2671" s="67"/>
      <c r="AQ2671" s="67"/>
      <c r="AR2671" s="68"/>
      <c r="AS2671" s="68"/>
      <c r="AT2671" s="68"/>
    </row>
    <row r="2672" spans="20:46" ht="18.75" customHeight="1">
      <c r="T2672" s="67"/>
      <c r="U2672" s="67"/>
      <c r="V2672" s="67"/>
      <c r="W2672" s="67"/>
      <c r="X2672" s="67"/>
      <c r="Y2672" s="67"/>
      <c r="Z2672" s="67"/>
      <c r="AA2672" s="67"/>
      <c r="AB2672" s="67"/>
      <c r="AC2672" s="67"/>
      <c r="AD2672" s="68"/>
      <c r="AE2672" s="68"/>
      <c r="AF2672" s="68"/>
      <c r="AH2672" s="67"/>
      <c r="AI2672" s="67"/>
      <c r="AJ2672" s="67"/>
      <c r="AK2672" s="67"/>
      <c r="AL2672" s="67"/>
      <c r="AM2672" s="67"/>
      <c r="AN2672" s="67"/>
      <c r="AO2672" s="67"/>
      <c r="AP2672" s="67"/>
      <c r="AQ2672" s="67"/>
      <c r="AR2672" s="68"/>
      <c r="AS2672" s="68"/>
      <c r="AT2672" s="68"/>
    </row>
    <row r="2673" spans="20:46" ht="18.75" customHeight="1">
      <c r="T2673" s="67"/>
      <c r="U2673" s="67"/>
      <c r="V2673" s="67"/>
      <c r="W2673" s="67"/>
      <c r="X2673" s="67"/>
      <c r="Y2673" s="67"/>
      <c r="Z2673" s="67"/>
      <c r="AA2673" s="67"/>
      <c r="AB2673" s="67"/>
      <c r="AC2673" s="67"/>
      <c r="AD2673" s="68"/>
      <c r="AE2673" s="68"/>
      <c r="AF2673" s="68"/>
      <c r="AH2673" s="67"/>
      <c r="AI2673" s="67"/>
      <c r="AJ2673" s="67"/>
      <c r="AK2673" s="67"/>
      <c r="AL2673" s="67"/>
      <c r="AM2673" s="67"/>
      <c r="AN2673" s="67"/>
      <c r="AO2673" s="67"/>
      <c r="AP2673" s="67"/>
      <c r="AQ2673" s="67"/>
      <c r="AR2673" s="68"/>
      <c r="AS2673" s="68"/>
      <c r="AT2673" s="68"/>
    </row>
    <row r="2674" spans="20:46" ht="18.75" customHeight="1">
      <c r="T2674" s="67"/>
      <c r="U2674" s="67"/>
      <c r="V2674" s="67"/>
      <c r="W2674" s="67"/>
      <c r="X2674" s="67"/>
      <c r="Y2674" s="67"/>
      <c r="Z2674" s="67"/>
      <c r="AA2674" s="67"/>
      <c r="AB2674" s="67"/>
      <c r="AC2674" s="67"/>
      <c r="AD2674" s="68"/>
      <c r="AE2674" s="68"/>
      <c r="AF2674" s="68"/>
      <c r="AH2674" s="67"/>
      <c r="AI2674" s="67"/>
      <c r="AJ2674" s="67"/>
      <c r="AK2674" s="67"/>
      <c r="AL2674" s="67"/>
      <c r="AM2674" s="67"/>
      <c r="AN2674" s="67"/>
      <c r="AO2674" s="67"/>
      <c r="AP2674" s="67"/>
      <c r="AQ2674" s="67"/>
      <c r="AR2674" s="68"/>
      <c r="AS2674" s="68"/>
      <c r="AT2674" s="68"/>
    </row>
    <row r="2675" spans="20:46" ht="18.75" customHeight="1">
      <c r="T2675" s="67"/>
      <c r="U2675" s="67"/>
      <c r="V2675" s="67"/>
      <c r="W2675" s="67"/>
      <c r="X2675" s="67"/>
      <c r="Y2675" s="67"/>
      <c r="Z2675" s="67"/>
      <c r="AA2675" s="67"/>
      <c r="AB2675" s="67"/>
      <c r="AC2675" s="67"/>
      <c r="AD2675" s="68"/>
      <c r="AE2675" s="68"/>
      <c r="AF2675" s="68"/>
      <c r="AH2675" s="67"/>
      <c r="AI2675" s="67"/>
      <c r="AJ2675" s="67"/>
      <c r="AK2675" s="67"/>
      <c r="AL2675" s="67"/>
      <c r="AM2675" s="67"/>
      <c r="AN2675" s="67"/>
      <c r="AO2675" s="67"/>
      <c r="AP2675" s="67"/>
      <c r="AQ2675" s="67"/>
      <c r="AR2675" s="68"/>
      <c r="AS2675" s="68"/>
      <c r="AT2675" s="68"/>
    </row>
    <row r="2676" spans="20:46" ht="18.75" customHeight="1">
      <c r="T2676" s="67"/>
      <c r="U2676" s="67"/>
      <c r="V2676" s="67"/>
      <c r="W2676" s="67"/>
      <c r="X2676" s="67"/>
      <c r="Y2676" s="67"/>
      <c r="Z2676" s="67"/>
      <c r="AA2676" s="67"/>
      <c r="AB2676" s="67"/>
      <c r="AC2676" s="67"/>
      <c r="AD2676" s="68"/>
      <c r="AE2676" s="68"/>
      <c r="AF2676" s="68"/>
      <c r="AH2676" s="67"/>
      <c r="AI2676" s="67"/>
      <c r="AJ2676" s="67"/>
      <c r="AK2676" s="67"/>
      <c r="AL2676" s="67"/>
      <c r="AM2676" s="67"/>
      <c r="AN2676" s="67"/>
      <c r="AO2676" s="67"/>
      <c r="AP2676" s="67"/>
      <c r="AQ2676" s="67"/>
      <c r="AR2676" s="68"/>
      <c r="AS2676" s="68"/>
      <c r="AT2676" s="68"/>
    </row>
    <row r="2677" spans="20:46" ht="18.75" customHeight="1">
      <c r="T2677" s="67"/>
      <c r="U2677" s="67"/>
      <c r="V2677" s="67"/>
      <c r="W2677" s="67"/>
      <c r="X2677" s="67"/>
      <c r="Y2677" s="67"/>
      <c r="Z2677" s="67"/>
      <c r="AA2677" s="67"/>
      <c r="AB2677" s="67"/>
      <c r="AC2677" s="67"/>
      <c r="AD2677" s="68"/>
      <c r="AE2677" s="68"/>
      <c r="AF2677" s="68"/>
      <c r="AH2677" s="67"/>
      <c r="AI2677" s="67"/>
      <c r="AJ2677" s="67"/>
      <c r="AK2677" s="67"/>
      <c r="AL2677" s="67"/>
      <c r="AM2677" s="67"/>
      <c r="AN2677" s="67"/>
      <c r="AO2677" s="67"/>
      <c r="AP2677" s="67"/>
      <c r="AQ2677" s="67"/>
      <c r="AR2677" s="68"/>
      <c r="AS2677" s="68"/>
      <c r="AT2677" s="68"/>
    </row>
    <row r="2678" spans="20:46" ht="18.75" customHeight="1">
      <c r="T2678" s="67"/>
      <c r="U2678" s="67"/>
      <c r="V2678" s="67"/>
      <c r="W2678" s="67"/>
      <c r="X2678" s="67"/>
      <c r="Y2678" s="67"/>
      <c r="Z2678" s="67"/>
      <c r="AA2678" s="67"/>
      <c r="AB2678" s="67"/>
      <c r="AC2678" s="67"/>
      <c r="AD2678" s="68"/>
      <c r="AE2678" s="68"/>
      <c r="AF2678" s="68"/>
      <c r="AH2678" s="67"/>
      <c r="AI2678" s="67"/>
      <c r="AJ2678" s="67"/>
      <c r="AK2678" s="67"/>
      <c r="AL2678" s="67"/>
      <c r="AM2678" s="67"/>
      <c r="AN2678" s="67"/>
      <c r="AO2678" s="67"/>
      <c r="AP2678" s="67"/>
      <c r="AQ2678" s="67"/>
      <c r="AR2678" s="68"/>
      <c r="AS2678" s="68"/>
      <c r="AT2678" s="68"/>
    </row>
    <row r="2679" spans="20:46" ht="18.75" customHeight="1">
      <c r="T2679" s="67"/>
      <c r="U2679" s="67"/>
      <c r="V2679" s="67"/>
      <c r="W2679" s="67"/>
      <c r="X2679" s="67"/>
      <c r="Y2679" s="67"/>
      <c r="Z2679" s="67"/>
      <c r="AA2679" s="67"/>
      <c r="AB2679" s="67"/>
      <c r="AC2679" s="67"/>
      <c r="AD2679" s="68"/>
      <c r="AE2679" s="68"/>
      <c r="AF2679" s="68"/>
      <c r="AH2679" s="67"/>
      <c r="AI2679" s="67"/>
      <c r="AJ2679" s="67"/>
      <c r="AK2679" s="67"/>
      <c r="AL2679" s="67"/>
      <c r="AM2679" s="67"/>
      <c r="AN2679" s="67"/>
      <c r="AO2679" s="67"/>
      <c r="AP2679" s="67"/>
      <c r="AQ2679" s="67"/>
      <c r="AR2679" s="68"/>
      <c r="AS2679" s="68"/>
      <c r="AT2679" s="68"/>
    </row>
    <row r="2680" spans="20:46" ht="18.75" customHeight="1">
      <c r="T2680" s="67"/>
      <c r="U2680" s="67"/>
      <c r="V2680" s="67"/>
      <c r="W2680" s="67"/>
      <c r="X2680" s="67"/>
      <c r="Y2680" s="67"/>
      <c r="Z2680" s="67"/>
      <c r="AA2680" s="67"/>
      <c r="AB2680" s="67"/>
      <c r="AC2680" s="67"/>
      <c r="AD2680" s="68"/>
      <c r="AE2680" s="68"/>
      <c r="AF2680" s="68"/>
      <c r="AH2680" s="67"/>
      <c r="AI2680" s="67"/>
      <c r="AJ2680" s="67"/>
      <c r="AK2680" s="67"/>
      <c r="AL2680" s="67"/>
      <c r="AM2680" s="67"/>
      <c r="AN2680" s="67"/>
      <c r="AO2680" s="67"/>
      <c r="AP2680" s="67"/>
      <c r="AQ2680" s="67"/>
      <c r="AR2680" s="68"/>
      <c r="AS2680" s="68"/>
      <c r="AT2680" s="68"/>
    </row>
    <row r="2681" spans="20:46" ht="18.75" customHeight="1">
      <c r="T2681" s="67"/>
      <c r="U2681" s="67"/>
      <c r="V2681" s="67"/>
      <c r="W2681" s="67"/>
      <c r="X2681" s="67"/>
      <c r="Y2681" s="67"/>
      <c r="Z2681" s="67"/>
      <c r="AA2681" s="67"/>
      <c r="AB2681" s="67"/>
      <c r="AC2681" s="67"/>
      <c r="AD2681" s="68"/>
      <c r="AE2681" s="68"/>
      <c r="AF2681" s="68"/>
      <c r="AH2681" s="67"/>
      <c r="AI2681" s="67"/>
      <c r="AJ2681" s="67"/>
      <c r="AK2681" s="67"/>
      <c r="AL2681" s="67"/>
      <c r="AM2681" s="67"/>
      <c r="AN2681" s="67"/>
      <c r="AO2681" s="67"/>
      <c r="AP2681" s="67"/>
      <c r="AQ2681" s="67"/>
      <c r="AR2681" s="68"/>
      <c r="AS2681" s="68"/>
      <c r="AT2681" s="68"/>
    </row>
    <row r="2682" spans="20:46" ht="18.75" customHeight="1">
      <c r="T2682" s="67"/>
      <c r="U2682" s="67"/>
      <c r="V2682" s="67"/>
      <c r="W2682" s="67"/>
      <c r="X2682" s="67"/>
      <c r="Y2682" s="67"/>
      <c r="Z2682" s="67"/>
      <c r="AA2682" s="67"/>
      <c r="AB2682" s="67"/>
      <c r="AC2682" s="67"/>
      <c r="AD2682" s="68"/>
      <c r="AE2682" s="68"/>
      <c r="AF2682" s="68"/>
      <c r="AH2682" s="67"/>
      <c r="AI2682" s="67"/>
      <c r="AJ2682" s="67"/>
      <c r="AK2682" s="67"/>
      <c r="AL2682" s="67"/>
      <c r="AM2682" s="67"/>
      <c r="AN2682" s="67"/>
      <c r="AO2682" s="67"/>
      <c r="AP2682" s="67"/>
      <c r="AQ2682" s="67"/>
      <c r="AR2682" s="68"/>
      <c r="AS2682" s="68"/>
      <c r="AT2682" s="68"/>
    </row>
    <row r="2683" spans="20:46" ht="18.75" customHeight="1">
      <c r="T2683" s="67"/>
      <c r="U2683" s="67"/>
      <c r="V2683" s="67"/>
      <c r="W2683" s="67"/>
      <c r="X2683" s="67"/>
      <c r="Y2683" s="67"/>
      <c r="Z2683" s="67"/>
      <c r="AA2683" s="67"/>
      <c r="AB2683" s="67"/>
      <c r="AC2683" s="67"/>
      <c r="AD2683" s="68"/>
      <c r="AE2683" s="68"/>
      <c r="AF2683" s="68"/>
      <c r="AH2683" s="67"/>
      <c r="AI2683" s="67"/>
      <c r="AJ2683" s="67"/>
      <c r="AK2683" s="67"/>
      <c r="AL2683" s="67"/>
      <c r="AM2683" s="67"/>
      <c r="AN2683" s="67"/>
      <c r="AO2683" s="67"/>
      <c r="AP2683" s="67"/>
      <c r="AQ2683" s="67"/>
      <c r="AR2683" s="68"/>
      <c r="AS2683" s="68"/>
      <c r="AT2683" s="68"/>
    </row>
    <row r="2684" spans="20:46" ht="18.75" customHeight="1">
      <c r="T2684" s="67"/>
      <c r="U2684" s="67"/>
      <c r="V2684" s="67"/>
      <c r="W2684" s="67"/>
      <c r="X2684" s="67"/>
      <c r="Y2684" s="67"/>
      <c r="Z2684" s="67"/>
      <c r="AA2684" s="67"/>
      <c r="AB2684" s="67"/>
      <c r="AC2684" s="67"/>
      <c r="AD2684" s="68"/>
      <c r="AE2684" s="68"/>
      <c r="AF2684" s="68"/>
      <c r="AH2684" s="67"/>
      <c r="AI2684" s="67"/>
      <c r="AJ2684" s="67"/>
      <c r="AK2684" s="67"/>
      <c r="AL2684" s="67"/>
      <c r="AM2684" s="67"/>
      <c r="AN2684" s="67"/>
      <c r="AO2684" s="67"/>
      <c r="AP2684" s="67"/>
      <c r="AQ2684" s="67"/>
      <c r="AR2684" s="68"/>
      <c r="AS2684" s="68"/>
      <c r="AT2684" s="68"/>
    </row>
    <row r="2685" spans="20:46" ht="18.75" customHeight="1">
      <c r="T2685" s="67"/>
      <c r="U2685" s="67"/>
      <c r="V2685" s="67"/>
      <c r="W2685" s="67"/>
      <c r="X2685" s="67"/>
      <c r="Y2685" s="67"/>
      <c r="Z2685" s="67"/>
      <c r="AA2685" s="67"/>
      <c r="AB2685" s="67"/>
      <c r="AC2685" s="67"/>
      <c r="AD2685" s="68"/>
      <c r="AE2685" s="68"/>
      <c r="AF2685" s="68"/>
      <c r="AH2685" s="67"/>
      <c r="AI2685" s="67"/>
      <c r="AJ2685" s="67"/>
      <c r="AK2685" s="67"/>
      <c r="AL2685" s="67"/>
      <c r="AM2685" s="67"/>
      <c r="AN2685" s="67"/>
      <c r="AO2685" s="67"/>
      <c r="AP2685" s="67"/>
      <c r="AQ2685" s="67"/>
      <c r="AR2685" s="68"/>
      <c r="AS2685" s="68"/>
      <c r="AT2685" s="68"/>
    </row>
    <row r="2686" spans="20:46" ht="18.75" customHeight="1">
      <c r="T2686" s="67"/>
      <c r="U2686" s="67"/>
      <c r="V2686" s="67"/>
      <c r="W2686" s="67"/>
      <c r="X2686" s="67"/>
      <c r="Y2686" s="67"/>
      <c r="Z2686" s="67"/>
      <c r="AA2686" s="67"/>
      <c r="AB2686" s="67"/>
      <c r="AC2686" s="67"/>
      <c r="AD2686" s="68"/>
      <c r="AE2686" s="68"/>
      <c r="AF2686" s="68"/>
      <c r="AH2686" s="67"/>
      <c r="AI2686" s="67"/>
      <c r="AJ2686" s="67"/>
      <c r="AK2686" s="67"/>
      <c r="AL2686" s="67"/>
      <c r="AM2686" s="67"/>
      <c r="AN2686" s="67"/>
      <c r="AO2686" s="67"/>
      <c r="AP2686" s="67"/>
      <c r="AQ2686" s="67"/>
      <c r="AR2686" s="68"/>
      <c r="AS2686" s="68"/>
      <c r="AT2686" s="68"/>
    </row>
    <row r="2687" spans="20:46" ht="18.75" customHeight="1">
      <c r="T2687" s="67"/>
      <c r="U2687" s="67"/>
      <c r="V2687" s="67"/>
      <c r="W2687" s="67"/>
      <c r="X2687" s="67"/>
      <c r="Y2687" s="67"/>
      <c r="Z2687" s="67"/>
      <c r="AA2687" s="67"/>
      <c r="AB2687" s="67"/>
      <c r="AC2687" s="67"/>
      <c r="AD2687" s="68"/>
      <c r="AE2687" s="68"/>
      <c r="AF2687" s="68"/>
      <c r="AH2687" s="67"/>
      <c r="AI2687" s="67"/>
      <c r="AJ2687" s="67"/>
      <c r="AK2687" s="67"/>
      <c r="AL2687" s="67"/>
      <c r="AM2687" s="67"/>
      <c r="AN2687" s="67"/>
      <c r="AO2687" s="67"/>
      <c r="AP2687" s="67"/>
      <c r="AQ2687" s="67"/>
      <c r="AR2687" s="68"/>
      <c r="AS2687" s="68"/>
      <c r="AT2687" s="68"/>
    </row>
    <row r="2688" spans="20:46" ht="18.75" customHeight="1">
      <c r="T2688" s="67"/>
      <c r="U2688" s="67"/>
      <c r="V2688" s="67"/>
      <c r="W2688" s="67"/>
      <c r="X2688" s="67"/>
      <c r="Y2688" s="67"/>
      <c r="Z2688" s="67"/>
      <c r="AA2688" s="67"/>
      <c r="AB2688" s="67"/>
      <c r="AC2688" s="67"/>
      <c r="AD2688" s="68"/>
      <c r="AE2688" s="68"/>
      <c r="AF2688" s="68"/>
      <c r="AH2688" s="67"/>
      <c r="AI2688" s="67"/>
      <c r="AJ2688" s="67"/>
      <c r="AK2688" s="67"/>
      <c r="AL2688" s="67"/>
      <c r="AM2688" s="67"/>
      <c r="AN2688" s="67"/>
      <c r="AO2688" s="67"/>
      <c r="AP2688" s="67"/>
      <c r="AQ2688" s="67"/>
      <c r="AR2688" s="68"/>
      <c r="AS2688" s="68"/>
      <c r="AT2688" s="68"/>
    </row>
    <row r="2689" spans="20:46" ht="18.75" customHeight="1">
      <c r="T2689" s="67"/>
      <c r="U2689" s="67"/>
      <c r="V2689" s="67"/>
      <c r="W2689" s="67"/>
      <c r="X2689" s="67"/>
      <c r="Y2689" s="67"/>
      <c r="Z2689" s="67"/>
      <c r="AA2689" s="67"/>
      <c r="AB2689" s="67"/>
      <c r="AC2689" s="67"/>
      <c r="AD2689" s="68"/>
      <c r="AE2689" s="68"/>
      <c r="AF2689" s="68"/>
      <c r="AH2689" s="67"/>
      <c r="AI2689" s="67"/>
      <c r="AJ2689" s="67"/>
      <c r="AK2689" s="67"/>
      <c r="AL2689" s="67"/>
      <c r="AM2689" s="67"/>
      <c r="AN2689" s="67"/>
      <c r="AO2689" s="67"/>
      <c r="AP2689" s="67"/>
      <c r="AQ2689" s="67"/>
      <c r="AR2689" s="68"/>
      <c r="AS2689" s="68"/>
      <c r="AT2689" s="68"/>
    </row>
    <row r="2690" spans="20:46" ht="18.75" customHeight="1">
      <c r="T2690" s="67"/>
      <c r="U2690" s="67"/>
      <c r="V2690" s="67"/>
      <c r="W2690" s="67"/>
      <c r="X2690" s="67"/>
      <c r="Y2690" s="67"/>
      <c r="Z2690" s="67"/>
      <c r="AA2690" s="67"/>
      <c r="AB2690" s="67"/>
      <c r="AC2690" s="67"/>
      <c r="AD2690" s="68"/>
      <c r="AE2690" s="68"/>
      <c r="AF2690" s="68"/>
      <c r="AH2690" s="67"/>
      <c r="AI2690" s="67"/>
      <c r="AJ2690" s="67"/>
      <c r="AK2690" s="67"/>
      <c r="AL2690" s="67"/>
      <c r="AM2690" s="67"/>
      <c r="AN2690" s="67"/>
      <c r="AO2690" s="67"/>
      <c r="AP2690" s="67"/>
      <c r="AQ2690" s="67"/>
      <c r="AR2690" s="68"/>
      <c r="AS2690" s="68"/>
      <c r="AT2690" s="68"/>
    </row>
    <row r="2691" spans="20:46" ht="18.75" customHeight="1">
      <c r="T2691" s="67"/>
      <c r="U2691" s="67"/>
      <c r="V2691" s="67"/>
      <c r="W2691" s="67"/>
      <c r="X2691" s="67"/>
      <c r="Y2691" s="67"/>
      <c r="Z2691" s="67"/>
      <c r="AA2691" s="67"/>
      <c r="AB2691" s="67"/>
      <c r="AC2691" s="67"/>
      <c r="AD2691" s="68"/>
      <c r="AE2691" s="68"/>
      <c r="AF2691" s="68"/>
      <c r="AH2691" s="67"/>
      <c r="AI2691" s="67"/>
      <c r="AJ2691" s="67"/>
      <c r="AK2691" s="67"/>
      <c r="AL2691" s="67"/>
      <c r="AM2691" s="67"/>
      <c r="AN2691" s="67"/>
      <c r="AO2691" s="67"/>
      <c r="AP2691" s="67"/>
      <c r="AQ2691" s="67"/>
      <c r="AR2691" s="68"/>
      <c r="AS2691" s="68"/>
      <c r="AT2691" s="68"/>
    </row>
    <row r="2692" spans="20:46" ht="18.75" customHeight="1">
      <c r="T2692" s="67"/>
      <c r="U2692" s="67"/>
      <c r="V2692" s="67"/>
      <c r="W2692" s="67"/>
      <c r="X2692" s="67"/>
      <c r="Y2692" s="67"/>
      <c r="Z2692" s="67"/>
      <c r="AA2692" s="67"/>
      <c r="AB2692" s="67"/>
      <c r="AC2692" s="67"/>
      <c r="AD2692" s="68"/>
      <c r="AE2692" s="68"/>
      <c r="AF2692" s="68"/>
      <c r="AH2692" s="67"/>
      <c r="AI2692" s="67"/>
      <c r="AJ2692" s="67"/>
      <c r="AK2692" s="67"/>
      <c r="AL2692" s="67"/>
      <c r="AM2692" s="67"/>
      <c r="AN2692" s="67"/>
      <c r="AO2692" s="67"/>
      <c r="AP2692" s="67"/>
      <c r="AQ2692" s="67"/>
      <c r="AR2692" s="68"/>
      <c r="AS2692" s="68"/>
      <c r="AT2692" s="68"/>
    </row>
    <row r="2693" spans="20:46" ht="18.75" customHeight="1">
      <c r="T2693" s="67"/>
      <c r="U2693" s="67"/>
      <c r="V2693" s="67"/>
      <c r="W2693" s="67"/>
      <c r="X2693" s="67"/>
      <c r="Y2693" s="67"/>
      <c r="Z2693" s="67"/>
      <c r="AA2693" s="67"/>
      <c r="AB2693" s="67"/>
      <c r="AC2693" s="67"/>
      <c r="AD2693" s="68"/>
      <c r="AE2693" s="68"/>
      <c r="AF2693" s="68"/>
      <c r="AH2693" s="67"/>
      <c r="AI2693" s="67"/>
      <c r="AJ2693" s="67"/>
      <c r="AK2693" s="67"/>
      <c r="AL2693" s="67"/>
      <c r="AM2693" s="67"/>
      <c r="AN2693" s="67"/>
      <c r="AO2693" s="67"/>
      <c r="AP2693" s="67"/>
      <c r="AQ2693" s="67"/>
      <c r="AR2693" s="68"/>
      <c r="AS2693" s="68"/>
      <c r="AT2693" s="68"/>
    </row>
    <row r="2694" spans="20:46" ht="18.75" customHeight="1">
      <c r="T2694" s="67"/>
      <c r="U2694" s="67"/>
      <c r="V2694" s="67"/>
      <c r="W2694" s="67"/>
      <c r="X2694" s="67"/>
      <c r="Y2694" s="67"/>
      <c r="Z2694" s="67"/>
      <c r="AA2694" s="67"/>
      <c r="AB2694" s="67"/>
      <c r="AC2694" s="67"/>
      <c r="AD2694" s="68"/>
      <c r="AE2694" s="68"/>
      <c r="AF2694" s="68"/>
      <c r="AH2694" s="67"/>
      <c r="AI2694" s="67"/>
      <c r="AJ2694" s="67"/>
      <c r="AK2694" s="67"/>
      <c r="AL2694" s="67"/>
      <c r="AM2694" s="67"/>
      <c r="AN2694" s="67"/>
      <c r="AO2694" s="67"/>
      <c r="AP2694" s="67"/>
      <c r="AQ2694" s="67"/>
      <c r="AR2694" s="68"/>
      <c r="AS2694" s="68"/>
      <c r="AT2694" s="68"/>
    </row>
    <row r="2695" spans="20:46" ht="18.75" customHeight="1">
      <c r="T2695" s="67"/>
      <c r="U2695" s="67"/>
      <c r="V2695" s="67"/>
      <c r="W2695" s="67"/>
      <c r="X2695" s="67"/>
      <c r="Y2695" s="67"/>
      <c r="Z2695" s="67"/>
      <c r="AA2695" s="67"/>
      <c r="AB2695" s="67"/>
      <c r="AC2695" s="67"/>
      <c r="AD2695" s="68"/>
      <c r="AE2695" s="68"/>
      <c r="AF2695" s="68"/>
      <c r="AH2695" s="67"/>
      <c r="AI2695" s="67"/>
      <c r="AJ2695" s="67"/>
      <c r="AK2695" s="67"/>
      <c r="AL2695" s="67"/>
      <c r="AM2695" s="67"/>
      <c r="AN2695" s="67"/>
      <c r="AO2695" s="67"/>
      <c r="AP2695" s="67"/>
      <c r="AQ2695" s="67"/>
      <c r="AR2695" s="68"/>
      <c r="AS2695" s="68"/>
      <c r="AT2695" s="68"/>
    </row>
    <row r="2696" spans="20:46" ht="18.75" customHeight="1">
      <c r="T2696" s="67"/>
      <c r="U2696" s="67"/>
      <c r="V2696" s="67"/>
      <c r="W2696" s="67"/>
      <c r="X2696" s="67"/>
      <c r="Y2696" s="67"/>
      <c r="Z2696" s="67"/>
      <c r="AA2696" s="67"/>
      <c r="AB2696" s="67"/>
      <c r="AC2696" s="67"/>
      <c r="AD2696" s="68"/>
      <c r="AE2696" s="68"/>
      <c r="AF2696" s="68"/>
      <c r="AH2696" s="67"/>
      <c r="AI2696" s="67"/>
      <c r="AJ2696" s="67"/>
      <c r="AK2696" s="67"/>
      <c r="AL2696" s="67"/>
      <c r="AM2696" s="67"/>
      <c r="AN2696" s="67"/>
      <c r="AO2696" s="67"/>
      <c r="AP2696" s="67"/>
      <c r="AQ2696" s="67"/>
      <c r="AR2696" s="68"/>
      <c r="AS2696" s="68"/>
      <c r="AT2696" s="68"/>
    </row>
    <row r="2697" spans="20:46" ht="18.75" customHeight="1">
      <c r="T2697" s="67"/>
      <c r="U2697" s="67"/>
      <c r="V2697" s="67"/>
      <c r="W2697" s="67"/>
      <c r="X2697" s="67"/>
      <c r="Y2697" s="67"/>
      <c r="Z2697" s="67"/>
      <c r="AA2697" s="67"/>
      <c r="AB2697" s="67"/>
      <c r="AC2697" s="67"/>
      <c r="AD2697" s="68"/>
      <c r="AE2697" s="68"/>
      <c r="AF2697" s="68"/>
      <c r="AH2697" s="67"/>
      <c r="AI2697" s="67"/>
      <c r="AJ2697" s="67"/>
      <c r="AK2697" s="67"/>
      <c r="AL2697" s="67"/>
      <c r="AM2697" s="67"/>
      <c r="AN2697" s="67"/>
      <c r="AO2697" s="67"/>
      <c r="AP2697" s="67"/>
      <c r="AQ2697" s="67"/>
      <c r="AR2697" s="68"/>
      <c r="AS2697" s="68"/>
      <c r="AT2697" s="68"/>
    </row>
    <row r="2698" spans="20:46" ht="18.75" customHeight="1">
      <c r="T2698" s="67"/>
      <c r="U2698" s="67"/>
      <c r="V2698" s="67"/>
      <c r="W2698" s="67"/>
      <c r="X2698" s="67"/>
      <c r="Y2698" s="67"/>
      <c r="Z2698" s="67"/>
      <c r="AA2698" s="67"/>
      <c r="AB2698" s="67"/>
      <c r="AC2698" s="67"/>
      <c r="AD2698" s="68"/>
      <c r="AE2698" s="68"/>
      <c r="AF2698" s="68"/>
      <c r="AH2698" s="67"/>
      <c r="AI2698" s="67"/>
      <c r="AJ2698" s="67"/>
      <c r="AK2698" s="67"/>
      <c r="AL2698" s="67"/>
      <c r="AM2698" s="67"/>
      <c r="AN2698" s="67"/>
      <c r="AO2698" s="67"/>
      <c r="AP2698" s="67"/>
      <c r="AQ2698" s="67"/>
      <c r="AR2698" s="68"/>
      <c r="AS2698" s="68"/>
      <c r="AT2698" s="68"/>
    </row>
    <row r="2699" spans="20:46" ht="18.75" customHeight="1">
      <c r="T2699" s="67"/>
      <c r="U2699" s="67"/>
      <c r="V2699" s="67"/>
      <c r="W2699" s="67"/>
      <c r="X2699" s="67"/>
      <c r="Y2699" s="67"/>
      <c r="Z2699" s="67"/>
      <c r="AA2699" s="67"/>
      <c r="AB2699" s="67"/>
      <c r="AC2699" s="67"/>
      <c r="AD2699" s="68"/>
      <c r="AE2699" s="68"/>
      <c r="AF2699" s="68"/>
      <c r="AH2699" s="67"/>
      <c r="AI2699" s="67"/>
      <c r="AJ2699" s="67"/>
      <c r="AK2699" s="67"/>
      <c r="AL2699" s="67"/>
      <c r="AM2699" s="67"/>
      <c r="AN2699" s="67"/>
      <c r="AO2699" s="67"/>
      <c r="AP2699" s="67"/>
      <c r="AQ2699" s="67"/>
      <c r="AR2699" s="68"/>
      <c r="AS2699" s="68"/>
      <c r="AT2699" s="68"/>
    </row>
    <row r="2700" spans="20:46" ht="18.75" customHeight="1">
      <c r="T2700" s="67"/>
      <c r="U2700" s="67"/>
      <c r="V2700" s="67"/>
      <c r="W2700" s="67"/>
      <c r="X2700" s="67"/>
      <c r="Y2700" s="67"/>
      <c r="Z2700" s="67"/>
      <c r="AA2700" s="67"/>
      <c r="AB2700" s="67"/>
      <c r="AC2700" s="67"/>
      <c r="AD2700" s="68"/>
      <c r="AE2700" s="68"/>
      <c r="AF2700" s="68"/>
      <c r="AH2700" s="67"/>
      <c r="AI2700" s="67"/>
      <c r="AJ2700" s="67"/>
      <c r="AK2700" s="67"/>
      <c r="AL2700" s="67"/>
      <c r="AM2700" s="67"/>
      <c r="AN2700" s="67"/>
      <c r="AO2700" s="67"/>
      <c r="AP2700" s="67"/>
      <c r="AQ2700" s="67"/>
      <c r="AR2700" s="68"/>
      <c r="AS2700" s="68"/>
      <c r="AT2700" s="68"/>
    </row>
    <row r="2701" spans="20:46" ht="18.75" customHeight="1">
      <c r="T2701" s="67"/>
      <c r="U2701" s="67"/>
      <c r="V2701" s="67"/>
      <c r="W2701" s="67"/>
      <c r="X2701" s="67"/>
      <c r="Y2701" s="67"/>
      <c r="Z2701" s="67"/>
      <c r="AA2701" s="67"/>
      <c r="AB2701" s="67"/>
      <c r="AC2701" s="67"/>
      <c r="AD2701" s="68"/>
      <c r="AE2701" s="68"/>
      <c r="AF2701" s="68"/>
      <c r="AH2701" s="67"/>
      <c r="AI2701" s="67"/>
      <c r="AJ2701" s="67"/>
      <c r="AK2701" s="67"/>
      <c r="AL2701" s="67"/>
      <c r="AM2701" s="67"/>
      <c r="AN2701" s="67"/>
      <c r="AO2701" s="67"/>
      <c r="AP2701" s="67"/>
      <c r="AQ2701" s="67"/>
      <c r="AR2701" s="68"/>
      <c r="AS2701" s="68"/>
      <c r="AT2701" s="68"/>
    </row>
    <row r="2702" spans="20:46" ht="18.75" customHeight="1">
      <c r="T2702" s="67"/>
      <c r="U2702" s="67"/>
      <c r="V2702" s="67"/>
      <c r="W2702" s="67"/>
      <c r="X2702" s="67"/>
      <c r="Y2702" s="67"/>
      <c r="Z2702" s="67"/>
      <c r="AA2702" s="67"/>
      <c r="AB2702" s="67"/>
      <c r="AC2702" s="67"/>
      <c r="AD2702" s="68"/>
      <c r="AE2702" s="68"/>
      <c r="AF2702" s="68"/>
      <c r="AH2702" s="67"/>
      <c r="AI2702" s="67"/>
      <c r="AJ2702" s="67"/>
      <c r="AK2702" s="67"/>
      <c r="AL2702" s="67"/>
      <c r="AM2702" s="67"/>
      <c r="AN2702" s="67"/>
      <c r="AO2702" s="67"/>
      <c r="AP2702" s="67"/>
      <c r="AQ2702" s="67"/>
      <c r="AR2702" s="68"/>
      <c r="AS2702" s="68"/>
      <c r="AT2702" s="68"/>
    </row>
    <row r="2703" spans="20:46" ht="18.75" customHeight="1">
      <c r="T2703" s="67"/>
      <c r="U2703" s="67"/>
      <c r="V2703" s="67"/>
      <c r="W2703" s="67"/>
      <c r="X2703" s="67"/>
      <c r="Y2703" s="67"/>
      <c r="Z2703" s="67"/>
      <c r="AA2703" s="67"/>
      <c r="AB2703" s="67"/>
      <c r="AC2703" s="67"/>
      <c r="AD2703" s="68"/>
      <c r="AE2703" s="68"/>
      <c r="AF2703" s="68"/>
      <c r="AH2703" s="67"/>
      <c r="AI2703" s="67"/>
      <c r="AJ2703" s="67"/>
      <c r="AK2703" s="67"/>
      <c r="AL2703" s="67"/>
      <c r="AM2703" s="67"/>
      <c r="AN2703" s="67"/>
      <c r="AO2703" s="67"/>
      <c r="AP2703" s="67"/>
      <c r="AQ2703" s="67"/>
      <c r="AR2703" s="68"/>
      <c r="AS2703" s="68"/>
      <c r="AT2703" s="68"/>
    </row>
    <row r="2704" spans="20:46" ht="18.75" customHeight="1">
      <c r="T2704" s="67"/>
      <c r="U2704" s="67"/>
      <c r="V2704" s="67"/>
      <c r="W2704" s="67"/>
      <c r="X2704" s="67"/>
      <c r="Y2704" s="67"/>
      <c r="Z2704" s="67"/>
      <c r="AA2704" s="67"/>
      <c r="AB2704" s="67"/>
      <c r="AC2704" s="67"/>
      <c r="AD2704" s="68"/>
      <c r="AE2704" s="68"/>
      <c r="AF2704" s="68"/>
      <c r="AH2704" s="67"/>
      <c r="AI2704" s="67"/>
      <c r="AJ2704" s="67"/>
      <c r="AK2704" s="67"/>
      <c r="AL2704" s="67"/>
      <c r="AM2704" s="67"/>
      <c r="AN2704" s="67"/>
      <c r="AO2704" s="67"/>
      <c r="AP2704" s="67"/>
      <c r="AQ2704" s="67"/>
      <c r="AR2704" s="68"/>
      <c r="AS2704" s="68"/>
      <c r="AT2704" s="68"/>
    </row>
    <row r="2705" spans="20:46" ht="18.75" customHeight="1">
      <c r="T2705" s="67"/>
      <c r="U2705" s="67"/>
      <c r="V2705" s="67"/>
      <c r="W2705" s="67"/>
      <c r="X2705" s="67"/>
      <c r="Y2705" s="67"/>
      <c r="Z2705" s="67"/>
      <c r="AA2705" s="67"/>
      <c r="AB2705" s="67"/>
      <c r="AC2705" s="67"/>
      <c r="AD2705" s="68"/>
      <c r="AE2705" s="68"/>
      <c r="AF2705" s="68"/>
      <c r="AH2705" s="67"/>
      <c r="AI2705" s="67"/>
      <c r="AJ2705" s="67"/>
      <c r="AK2705" s="67"/>
      <c r="AL2705" s="67"/>
      <c r="AM2705" s="67"/>
      <c r="AN2705" s="67"/>
      <c r="AO2705" s="67"/>
      <c r="AP2705" s="67"/>
      <c r="AQ2705" s="67"/>
      <c r="AR2705" s="68"/>
      <c r="AS2705" s="68"/>
      <c r="AT2705" s="68"/>
    </row>
    <row r="2706" spans="20:46" ht="18.75" customHeight="1">
      <c r="T2706" s="67"/>
      <c r="U2706" s="67"/>
      <c r="V2706" s="67"/>
      <c r="W2706" s="67"/>
      <c r="X2706" s="67"/>
      <c r="Y2706" s="67"/>
      <c r="Z2706" s="67"/>
      <c r="AA2706" s="67"/>
      <c r="AB2706" s="67"/>
      <c r="AC2706" s="67"/>
      <c r="AD2706" s="68"/>
      <c r="AE2706" s="68"/>
      <c r="AF2706" s="68"/>
      <c r="AH2706" s="67"/>
      <c r="AI2706" s="67"/>
      <c r="AJ2706" s="67"/>
      <c r="AK2706" s="67"/>
      <c r="AL2706" s="67"/>
      <c r="AM2706" s="67"/>
      <c r="AN2706" s="67"/>
      <c r="AO2706" s="67"/>
      <c r="AP2706" s="67"/>
      <c r="AQ2706" s="67"/>
      <c r="AR2706" s="68"/>
      <c r="AS2706" s="68"/>
      <c r="AT2706" s="68"/>
    </row>
    <row r="2707" spans="20:46" ht="18.75" customHeight="1">
      <c r="T2707" s="67"/>
      <c r="U2707" s="67"/>
      <c r="V2707" s="67"/>
      <c r="W2707" s="67"/>
      <c r="X2707" s="67"/>
      <c r="Y2707" s="67"/>
      <c r="Z2707" s="67"/>
      <c r="AA2707" s="67"/>
      <c r="AB2707" s="67"/>
      <c r="AC2707" s="67"/>
      <c r="AD2707" s="68"/>
      <c r="AE2707" s="68"/>
      <c r="AF2707" s="68"/>
      <c r="AH2707" s="67"/>
      <c r="AI2707" s="67"/>
      <c r="AJ2707" s="67"/>
      <c r="AK2707" s="67"/>
      <c r="AL2707" s="67"/>
      <c r="AM2707" s="67"/>
      <c r="AN2707" s="67"/>
      <c r="AO2707" s="67"/>
      <c r="AP2707" s="67"/>
      <c r="AQ2707" s="67"/>
      <c r="AR2707" s="68"/>
      <c r="AS2707" s="68"/>
      <c r="AT2707" s="68"/>
    </row>
    <row r="2708" spans="20:46" ht="18.75" customHeight="1">
      <c r="T2708" s="67"/>
      <c r="U2708" s="67"/>
      <c r="V2708" s="67"/>
      <c r="W2708" s="67"/>
      <c r="X2708" s="67"/>
      <c r="Y2708" s="67"/>
      <c r="Z2708" s="67"/>
      <c r="AA2708" s="67"/>
      <c r="AB2708" s="67"/>
      <c r="AC2708" s="67"/>
      <c r="AD2708" s="68"/>
      <c r="AE2708" s="68"/>
      <c r="AF2708" s="68"/>
      <c r="AH2708" s="67"/>
      <c r="AI2708" s="67"/>
      <c r="AJ2708" s="67"/>
      <c r="AK2708" s="67"/>
      <c r="AL2708" s="67"/>
      <c r="AM2708" s="67"/>
      <c r="AN2708" s="67"/>
      <c r="AO2708" s="67"/>
      <c r="AP2708" s="67"/>
      <c r="AQ2708" s="67"/>
      <c r="AR2708" s="68"/>
      <c r="AS2708" s="68"/>
      <c r="AT2708" s="68"/>
    </row>
    <row r="2709" spans="20:46" ht="18.75" customHeight="1">
      <c r="T2709" s="67"/>
      <c r="U2709" s="67"/>
      <c r="V2709" s="67"/>
      <c r="W2709" s="67"/>
      <c r="X2709" s="67"/>
      <c r="Y2709" s="67"/>
      <c r="Z2709" s="67"/>
      <c r="AA2709" s="67"/>
      <c r="AB2709" s="67"/>
      <c r="AC2709" s="67"/>
      <c r="AD2709" s="68"/>
      <c r="AE2709" s="68"/>
      <c r="AF2709" s="68"/>
      <c r="AH2709" s="67"/>
      <c r="AI2709" s="67"/>
      <c r="AJ2709" s="67"/>
      <c r="AK2709" s="67"/>
      <c r="AL2709" s="67"/>
      <c r="AM2709" s="67"/>
      <c r="AN2709" s="67"/>
      <c r="AO2709" s="67"/>
      <c r="AP2709" s="67"/>
      <c r="AQ2709" s="67"/>
      <c r="AR2709" s="68"/>
      <c r="AS2709" s="68"/>
      <c r="AT2709" s="68"/>
    </row>
    <row r="2710" spans="20:46" ht="18.75" customHeight="1">
      <c r="T2710" s="67"/>
      <c r="U2710" s="67"/>
      <c r="V2710" s="67"/>
      <c r="W2710" s="67"/>
      <c r="X2710" s="67"/>
      <c r="Y2710" s="67"/>
      <c r="Z2710" s="67"/>
      <c r="AA2710" s="67"/>
      <c r="AB2710" s="67"/>
      <c r="AC2710" s="67"/>
      <c r="AD2710" s="68"/>
      <c r="AE2710" s="68"/>
      <c r="AF2710" s="68"/>
      <c r="AH2710" s="67"/>
      <c r="AI2710" s="67"/>
      <c r="AJ2710" s="67"/>
      <c r="AK2710" s="67"/>
      <c r="AL2710" s="67"/>
      <c r="AM2710" s="67"/>
      <c r="AN2710" s="67"/>
      <c r="AO2710" s="67"/>
      <c r="AP2710" s="67"/>
      <c r="AQ2710" s="67"/>
      <c r="AR2710" s="68"/>
      <c r="AS2710" s="68"/>
      <c r="AT2710" s="68"/>
    </row>
    <row r="2711" spans="20:46" ht="18.75" customHeight="1">
      <c r="T2711" s="67"/>
      <c r="U2711" s="67"/>
      <c r="V2711" s="67"/>
      <c r="W2711" s="67"/>
      <c r="X2711" s="67"/>
      <c r="Y2711" s="67"/>
      <c r="Z2711" s="67"/>
      <c r="AA2711" s="67"/>
      <c r="AB2711" s="67"/>
      <c r="AC2711" s="67"/>
      <c r="AD2711" s="68"/>
      <c r="AE2711" s="68"/>
      <c r="AF2711" s="68"/>
      <c r="AH2711" s="67"/>
      <c r="AI2711" s="67"/>
      <c r="AJ2711" s="67"/>
      <c r="AK2711" s="67"/>
      <c r="AL2711" s="67"/>
      <c r="AM2711" s="67"/>
      <c r="AN2711" s="67"/>
      <c r="AO2711" s="67"/>
      <c r="AP2711" s="67"/>
      <c r="AQ2711" s="67"/>
      <c r="AR2711" s="68"/>
      <c r="AS2711" s="68"/>
      <c r="AT2711" s="68"/>
    </row>
    <row r="2712" spans="20:46" ht="18.75" customHeight="1">
      <c r="T2712" s="67"/>
      <c r="U2712" s="67"/>
      <c r="V2712" s="67"/>
      <c r="W2712" s="67"/>
      <c r="X2712" s="67"/>
      <c r="Y2712" s="67"/>
      <c r="Z2712" s="67"/>
      <c r="AA2712" s="67"/>
      <c r="AB2712" s="67"/>
      <c r="AC2712" s="67"/>
      <c r="AD2712" s="68"/>
      <c r="AE2712" s="68"/>
      <c r="AF2712" s="68"/>
      <c r="AH2712" s="67"/>
      <c r="AI2712" s="67"/>
      <c r="AJ2712" s="67"/>
      <c r="AK2712" s="67"/>
      <c r="AL2712" s="67"/>
      <c r="AM2712" s="67"/>
      <c r="AN2712" s="67"/>
      <c r="AO2712" s="67"/>
      <c r="AP2712" s="67"/>
      <c r="AQ2712" s="67"/>
      <c r="AR2712" s="68"/>
      <c r="AS2712" s="68"/>
      <c r="AT2712" s="68"/>
    </row>
    <row r="2713" spans="20:46" ht="18.75" customHeight="1">
      <c r="T2713" s="67"/>
      <c r="U2713" s="67"/>
      <c r="V2713" s="67"/>
      <c r="W2713" s="67"/>
      <c r="X2713" s="67"/>
      <c r="Y2713" s="67"/>
      <c r="Z2713" s="67"/>
      <c r="AA2713" s="67"/>
      <c r="AB2713" s="67"/>
      <c r="AC2713" s="67"/>
      <c r="AD2713" s="68"/>
      <c r="AE2713" s="68"/>
      <c r="AF2713" s="68"/>
      <c r="AH2713" s="67"/>
      <c r="AI2713" s="67"/>
      <c r="AJ2713" s="67"/>
      <c r="AK2713" s="67"/>
      <c r="AL2713" s="67"/>
      <c r="AM2713" s="67"/>
      <c r="AN2713" s="67"/>
      <c r="AO2713" s="67"/>
      <c r="AP2713" s="67"/>
      <c r="AQ2713" s="67"/>
      <c r="AR2713" s="68"/>
      <c r="AS2713" s="68"/>
      <c r="AT2713" s="68"/>
    </row>
    <row r="2714" spans="20:46" ht="18.75" customHeight="1">
      <c r="T2714" s="67"/>
      <c r="U2714" s="67"/>
      <c r="V2714" s="67"/>
      <c r="W2714" s="67"/>
      <c r="X2714" s="67"/>
      <c r="Y2714" s="67"/>
      <c r="Z2714" s="67"/>
      <c r="AA2714" s="67"/>
      <c r="AB2714" s="67"/>
      <c r="AC2714" s="67"/>
      <c r="AD2714" s="68"/>
      <c r="AE2714" s="68"/>
      <c r="AF2714" s="68"/>
      <c r="AH2714" s="67"/>
      <c r="AI2714" s="67"/>
      <c r="AJ2714" s="67"/>
      <c r="AK2714" s="67"/>
      <c r="AL2714" s="67"/>
      <c r="AM2714" s="67"/>
      <c r="AN2714" s="67"/>
      <c r="AO2714" s="67"/>
      <c r="AP2714" s="67"/>
      <c r="AQ2714" s="67"/>
      <c r="AR2714" s="68"/>
      <c r="AS2714" s="68"/>
      <c r="AT2714" s="68"/>
    </row>
    <row r="2715" spans="20:46" ht="18.75" customHeight="1">
      <c r="T2715" s="67"/>
      <c r="U2715" s="67"/>
      <c r="V2715" s="67"/>
      <c r="W2715" s="67"/>
      <c r="X2715" s="67"/>
      <c r="Y2715" s="67"/>
      <c r="Z2715" s="67"/>
      <c r="AA2715" s="67"/>
      <c r="AB2715" s="67"/>
      <c r="AC2715" s="67"/>
      <c r="AD2715" s="68"/>
      <c r="AE2715" s="68"/>
      <c r="AF2715" s="68"/>
      <c r="AH2715" s="67"/>
      <c r="AI2715" s="67"/>
      <c r="AJ2715" s="67"/>
      <c r="AK2715" s="67"/>
      <c r="AL2715" s="67"/>
      <c r="AM2715" s="67"/>
      <c r="AN2715" s="67"/>
      <c r="AO2715" s="67"/>
      <c r="AP2715" s="67"/>
      <c r="AQ2715" s="67"/>
      <c r="AR2715" s="68"/>
      <c r="AS2715" s="68"/>
      <c r="AT2715" s="68"/>
    </row>
    <row r="2716" spans="20:46" ht="18.75" customHeight="1">
      <c r="T2716" s="67"/>
      <c r="U2716" s="67"/>
      <c r="V2716" s="67"/>
      <c r="W2716" s="67"/>
      <c r="X2716" s="67"/>
      <c r="Y2716" s="67"/>
      <c r="Z2716" s="67"/>
      <c r="AA2716" s="67"/>
      <c r="AB2716" s="67"/>
      <c r="AC2716" s="67"/>
      <c r="AD2716" s="68"/>
      <c r="AE2716" s="68"/>
      <c r="AF2716" s="68"/>
      <c r="AH2716" s="67"/>
      <c r="AI2716" s="67"/>
      <c r="AJ2716" s="67"/>
      <c r="AK2716" s="67"/>
      <c r="AL2716" s="67"/>
      <c r="AM2716" s="67"/>
      <c r="AN2716" s="67"/>
      <c r="AO2716" s="67"/>
      <c r="AP2716" s="67"/>
      <c r="AQ2716" s="67"/>
      <c r="AR2716" s="68"/>
      <c r="AS2716" s="68"/>
      <c r="AT2716" s="68"/>
    </row>
    <row r="2717" spans="20:46" ht="18.75" customHeight="1">
      <c r="T2717" s="67"/>
      <c r="U2717" s="67"/>
      <c r="V2717" s="67"/>
      <c r="W2717" s="67"/>
      <c r="X2717" s="67"/>
      <c r="Y2717" s="67"/>
      <c r="Z2717" s="67"/>
      <c r="AA2717" s="67"/>
      <c r="AB2717" s="67"/>
      <c r="AC2717" s="67"/>
      <c r="AD2717" s="68"/>
      <c r="AE2717" s="68"/>
      <c r="AF2717" s="68"/>
      <c r="AH2717" s="67"/>
      <c r="AI2717" s="67"/>
      <c r="AJ2717" s="67"/>
      <c r="AK2717" s="67"/>
      <c r="AL2717" s="67"/>
      <c r="AM2717" s="67"/>
      <c r="AN2717" s="67"/>
      <c r="AO2717" s="67"/>
      <c r="AP2717" s="67"/>
      <c r="AQ2717" s="67"/>
      <c r="AR2717" s="68"/>
      <c r="AS2717" s="68"/>
      <c r="AT2717" s="68"/>
    </row>
    <row r="2718" spans="20:46" ht="18.75" customHeight="1">
      <c r="T2718" s="67"/>
      <c r="U2718" s="67"/>
      <c r="V2718" s="67"/>
      <c r="W2718" s="67"/>
      <c r="X2718" s="67"/>
      <c r="Y2718" s="67"/>
      <c r="Z2718" s="67"/>
      <c r="AA2718" s="67"/>
      <c r="AB2718" s="67"/>
      <c r="AC2718" s="67"/>
      <c r="AD2718" s="68"/>
      <c r="AE2718" s="68"/>
      <c r="AF2718" s="68"/>
      <c r="AH2718" s="67"/>
      <c r="AI2718" s="67"/>
      <c r="AJ2718" s="67"/>
      <c r="AK2718" s="67"/>
      <c r="AL2718" s="67"/>
      <c r="AM2718" s="67"/>
      <c r="AN2718" s="67"/>
      <c r="AO2718" s="67"/>
      <c r="AP2718" s="67"/>
      <c r="AQ2718" s="67"/>
      <c r="AR2718" s="68"/>
      <c r="AS2718" s="68"/>
      <c r="AT2718" s="68"/>
    </row>
    <row r="2719" spans="20:46" ht="18.75" customHeight="1">
      <c r="T2719" s="67"/>
      <c r="U2719" s="67"/>
      <c r="V2719" s="67"/>
      <c r="W2719" s="67"/>
      <c r="X2719" s="67"/>
      <c r="Y2719" s="67"/>
      <c r="Z2719" s="67"/>
      <c r="AA2719" s="67"/>
      <c r="AB2719" s="67"/>
      <c r="AC2719" s="67"/>
      <c r="AD2719" s="68"/>
      <c r="AE2719" s="68"/>
      <c r="AF2719" s="68"/>
      <c r="AH2719" s="67"/>
      <c r="AI2719" s="67"/>
      <c r="AJ2719" s="67"/>
      <c r="AK2719" s="67"/>
      <c r="AL2719" s="67"/>
      <c r="AM2719" s="67"/>
      <c r="AN2719" s="67"/>
      <c r="AO2719" s="67"/>
      <c r="AP2719" s="67"/>
      <c r="AQ2719" s="67"/>
      <c r="AR2719" s="68"/>
      <c r="AS2719" s="68"/>
      <c r="AT2719" s="68"/>
    </row>
    <row r="2720" spans="20:46" ht="18.75" customHeight="1">
      <c r="T2720" s="67"/>
      <c r="U2720" s="67"/>
      <c r="V2720" s="67"/>
      <c r="W2720" s="67"/>
      <c r="X2720" s="67"/>
      <c r="Y2720" s="67"/>
      <c r="Z2720" s="67"/>
      <c r="AA2720" s="67"/>
      <c r="AB2720" s="67"/>
      <c r="AC2720" s="67"/>
      <c r="AD2720" s="68"/>
      <c r="AE2720" s="68"/>
      <c r="AF2720" s="68"/>
      <c r="AH2720" s="67"/>
      <c r="AI2720" s="67"/>
      <c r="AJ2720" s="67"/>
      <c r="AK2720" s="67"/>
      <c r="AL2720" s="67"/>
      <c r="AM2720" s="67"/>
      <c r="AN2720" s="67"/>
      <c r="AO2720" s="67"/>
      <c r="AP2720" s="67"/>
      <c r="AQ2720" s="67"/>
      <c r="AR2720" s="68"/>
      <c r="AS2720" s="68"/>
      <c r="AT2720" s="68"/>
    </row>
    <row r="2721" spans="20:46" ht="18.75" customHeight="1">
      <c r="T2721" s="67"/>
      <c r="U2721" s="67"/>
      <c r="V2721" s="67"/>
      <c r="W2721" s="67"/>
      <c r="X2721" s="67"/>
      <c r="Y2721" s="67"/>
      <c r="Z2721" s="67"/>
      <c r="AA2721" s="67"/>
      <c r="AB2721" s="67"/>
      <c r="AC2721" s="67"/>
      <c r="AD2721" s="68"/>
      <c r="AE2721" s="68"/>
      <c r="AF2721" s="68"/>
      <c r="AH2721" s="67"/>
      <c r="AI2721" s="67"/>
      <c r="AJ2721" s="67"/>
      <c r="AK2721" s="67"/>
      <c r="AL2721" s="67"/>
      <c r="AM2721" s="67"/>
      <c r="AN2721" s="67"/>
      <c r="AO2721" s="67"/>
      <c r="AP2721" s="67"/>
      <c r="AQ2721" s="67"/>
      <c r="AR2721" s="68"/>
      <c r="AS2721" s="68"/>
      <c r="AT2721" s="68"/>
    </row>
    <row r="2722" spans="20:46" ht="18.75" customHeight="1">
      <c r="T2722" s="67"/>
      <c r="U2722" s="67"/>
      <c r="V2722" s="67"/>
      <c r="W2722" s="67"/>
      <c r="X2722" s="67"/>
      <c r="Y2722" s="67"/>
      <c r="Z2722" s="67"/>
      <c r="AA2722" s="67"/>
      <c r="AB2722" s="67"/>
      <c r="AC2722" s="67"/>
      <c r="AD2722" s="68"/>
      <c r="AE2722" s="68"/>
      <c r="AF2722" s="68"/>
      <c r="AH2722" s="67"/>
      <c r="AI2722" s="67"/>
      <c r="AJ2722" s="67"/>
      <c r="AK2722" s="67"/>
      <c r="AL2722" s="67"/>
      <c r="AM2722" s="67"/>
      <c r="AN2722" s="67"/>
      <c r="AO2722" s="67"/>
      <c r="AP2722" s="67"/>
      <c r="AQ2722" s="67"/>
      <c r="AR2722" s="68"/>
      <c r="AS2722" s="68"/>
      <c r="AT2722" s="68"/>
    </row>
    <row r="2723" spans="20:46" ht="18.75" customHeight="1">
      <c r="T2723" s="67"/>
      <c r="U2723" s="67"/>
      <c r="V2723" s="67"/>
      <c r="W2723" s="67"/>
      <c r="X2723" s="67"/>
      <c r="Y2723" s="67"/>
      <c r="Z2723" s="67"/>
      <c r="AA2723" s="67"/>
      <c r="AB2723" s="67"/>
      <c r="AC2723" s="67"/>
      <c r="AD2723" s="68"/>
      <c r="AE2723" s="68"/>
      <c r="AF2723" s="68"/>
      <c r="AH2723" s="67"/>
      <c r="AI2723" s="67"/>
      <c r="AJ2723" s="67"/>
      <c r="AK2723" s="67"/>
      <c r="AL2723" s="67"/>
      <c r="AM2723" s="67"/>
      <c r="AN2723" s="67"/>
      <c r="AO2723" s="67"/>
      <c r="AP2723" s="67"/>
      <c r="AQ2723" s="67"/>
      <c r="AR2723" s="68"/>
      <c r="AS2723" s="68"/>
      <c r="AT2723" s="68"/>
    </row>
    <row r="2724" spans="20:46" ht="18.75" customHeight="1">
      <c r="T2724" s="67"/>
      <c r="U2724" s="67"/>
      <c r="V2724" s="67"/>
      <c r="W2724" s="67"/>
      <c r="X2724" s="67"/>
      <c r="Y2724" s="67"/>
      <c r="Z2724" s="67"/>
      <c r="AA2724" s="67"/>
      <c r="AB2724" s="67"/>
      <c r="AC2724" s="67"/>
      <c r="AD2724" s="68"/>
      <c r="AE2724" s="68"/>
      <c r="AF2724" s="68"/>
      <c r="AH2724" s="67"/>
      <c r="AI2724" s="67"/>
      <c r="AJ2724" s="67"/>
      <c r="AK2724" s="67"/>
      <c r="AL2724" s="67"/>
      <c r="AM2724" s="67"/>
      <c r="AN2724" s="67"/>
      <c r="AO2724" s="67"/>
      <c r="AP2724" s="67"/>
      <c r="AQ2724" s="67"/>
      <c r="AR2724" s="68"/>
      <c r="AS2724" s="68"/>
      <c r="AT2724" s="68"/>
    </row>
    <row r="2725" spans="20:46" ht="18.75" customHeight="1">
      <c r="T2725" s="67"/>
      <c r="U2725" s="67"/>
      <c r="V2725" s="67"/>
      <c r="W2725" s="67"/>
      <c r="X2725" s="67"/>
      <c r="Y2725" s="67"/>
      <c r="Z2725" s="67"/>
      <c r="AA2725" s="67"/>
      <c r="AB2725" s="67"/>
      <c r="AC2725" s="67"/>
      <c r="AD2725" s="68"/>
      <c r="AE2725" s="68"/>
      <c r="AF2725" s="68"/>
      <c r="AH2725" s="67"/>
      <c r="AI2725" s="67"/>
      <c r="AJ2725" s="67"/>
      <c r="AK2725" s="67"/>
      <c r="AL2725" s="67"/>
      <c r="AM2725" s="67"/>
      <c r="AN2725" s="67"/>
      <c r="AO2725" s="67"/>
      <c r="AP2725" s="67"/>
      <c r="AQ2725" s="67"/>
      <c r="AR2725" s="68"/>
      <c r="AS2725" s="68"/>
      <c r="AT2725" s="68"/>
    </row>
    <row r="2726" spans="20:46" ht="18.75" customHeight="1">
      <c r="T2726" s="67"/>
      <c r="U2726" s="67"/>
      <c r="V2726" s="67"/>
      <c r="W2726" s="67"/>
      <c r="X2726" s="67"/>
      <c r="Y2726" s="67"/>
      <c r="Z2726" s="67"/>
      <c r="AA2726" s="67"/>
      <c r="AB2726" s="67"/>
      <c r="AC2726" s="67"/>
      <c r="AD2726" s="68"/>
      <c r="AE2726" s="68"/>
      <c r="AF2726" s="68"/>
      <c r="AH2726" s="67"/>
      <c r="AI2726" s="67"/>
      <c r="AJ2726" s="67"/>
      <c r="AK2726" s="67"/>
      <c r="AL2726" s="67"/>
      <c r="AM2726" s="67"/>
      <c r="AN2726" s="67"/>
      <c r="AO2726" s="67"/>
      <c r="AP2726" s="67"/>
      <c r="AQ2726" s="67"/>
      <c r="AR2726" s="68"/>
      <c r="AS2726" s="68"/>
      <c r="AT2726" s="68"/>
    </row>
    <row r="2727" spans="20:46" ht="18.75" customHeight="1">
      <c r="T2727" s="67"/>
      <c r="U2727" s="67"/>
      <c r="V2727" s="67"/>
      <c r="W2727" s="67"/>
      <c r="X2727" s="67"/>
      <c r="Y2727" s="67"/>
      <c r="Z2727" s="67"/>
      <c r="AA2727" s="67"/>
      <c r="AB2727" s="67"/>
      <c r="AC2727" s="67"/>
      <c r="AD2727" s="68"/>
      <c r="AE2727" s="68"/>
      <c r="AF2727" s="68"/>
      <c r="AH2727" s="67"/>
      <c r="AI2727" s="67"/>
      <c r="AJ2727" s="67"/>
      <c r="AK2727" s="67"/>
      <c r="AL2727" s="67"/>
      <c r="AM2727" s="67"/>
      <c r="AN2727" s="67"/>
      <c r="AO2727" s="67"/>
      <c r="AP2727" s="67"/>
      <c r="AQ2727" s="67"/>
      <c r="AR2727" s="68"/>
      <c r="AS2727" s="68"/>
      <c r="AT2727" s="68"/>
    </row>
    <row r="2728" spans="20:46" ht="18.75" customHeight="1">
      <c r="T2728" s="67"/>
      <c r="U2728" s="67"/>
      <c r="V2728" s="67"/>
      <c r="W2728" s="67"/>
      <c r="X2728" s="67"/>
      <c r="Y2728" s="67"/>
      <c r="Z2728" s="67"/>
      <c r="AA2728" s="67"/>
      <c r="AB2728" s="67"/>
      <c r="AC2728" s="67"/>
      <c r="AD2728" s="68"/>
      <c r="AE2728" s="68"/>
      <c r="AF2728" s="68"/>
      <c r="AH2728" s="67"/>
      <c r="AI2728" s="67"/>
      <c r="AJ2728" s="67"/>
      <c r="AK2728" s="67"/>
      <c r="AL2728" s="67"/>
      <c r="AM2728" s="67"/>
      <c r="AN2728" s="67"/>
      <c r="AO2728" s="67"/>
      <c r="AP2728" s="67"/>
      <c r="AQ2728" s="67"/>
      <c r="AR2728" s="68"/>
      <c r="AS2728" s="68"/>
      <c r="AT2728" s="68"/>
    </row>
    <row r="2729" spans="20:46" ht="18.75" customHeight="1">
      <c r="T2729" s="67"/>
      <c r="U2729" s="67"/>
      <c r="V2729" s="67"/>
      <c r="W2729" s="67"/>
      <c r="X2729" s="67"/>
      <c r="Y2729" s="67"/>
      <c r="Z2729" s="67"/>
      <c r="AA2729" s="67"/>
      <c r="AB2729" s="67"/>
      <c r="AC2729" s="67"/>
      <c r="AD2729" s="68"/>
      <c r="AE2729" s="68"/>
      <c r="AF2729" s="68"/>
      <c r="AH2729" s="67"/>
      <c r="AI2729" s="67"/>
      <c r="AJ2729" s="67"/>
      <c r="AK2729" s="67"/>
      <c r="AL2729" s="67"/>
      <c r="AM2729" s="67"/>
      <c r="AN2729" s="67"/>
      <c r="AO2729" s="67"/>
      <c r="AP2729" s="67"/>
      <c r="AQ2729" s="67"/>
      <c r="AR2729" s="68"/>
      <c r="AS2729" s="68"/>
      <c r="AT2729" s="68"/>
    </row>
    <row r="2730" spans="20:46" ht="18.75" customHeight="1">
      <c r="T2730" s="67"/>
      <c r="U2730" s="67"/>
      <c r="V2730" s="67"/>
      <c r="W2730" s="67"/>
      <c r="X2730" s="67"/>
      <c r="Y2730" s="67"/>
      <c r="Z2730" s="67"/>
      <c r="AA2730" s="67"/>
      <c r="AB2730" s="67"/>
      <c r="AC2730" s="67"/>
      <c r="AD2730" s="68"/>
      <c r="AE2730" s="68"/>
      <c r="AF2730" s="68"/>
      <c r="AH2730" s="67"/>
      <c r="AI2730" s="67"/>
      <c r="AJ2730" s="67"/>
      <c r="AK2730" s="67"/>
      <c r="AL2730" s="67"/>
      <c r="AM2730" s="67"/>
      <c r="AN2730" s="67"/>
      <c r="AO2730" s="67"/>
      <c r="AP2730" s="67"/>
      <c r="AQ2730" s="67"/>
      <c r="AR2730" s="68"/>
      <c r="AS2730" s="68"/>
      <c r="AT2730" s="68"/>
    </row>
    <row r="2731" spans="20:46" ht="18.75" customHeight="1">
      <c r="T2731" s="67"/>
      <c r="U2731" s="67"/>
      <c r="V2731" s="67"/>
      <c r="W2731" s="67"/>
      <c r="X2731" s="67"/>
      <c r="Y2731" s="67"/>
      <c r="Z2731" s="67"/>
      <c r="AA2731" s="67"/>
      <c r="AB2731" s="67"/>
      <c r="AC2731" s="67"/>
      <c r="AD2731" s="68"/>
      <c r="AE2731" s="68"/>
      <c r="AF2731" s="68"/>
      <c r="AH2731" s="67"/>
      <c r="AI2731" s="67"/>
      <c r="AJ2731" s="67"/>
      <c r="AK2731" s="67"/>
      <c r="AL2731" s="67"/>
      <c r="AM2731" s="67"/>
      <c r="AN2731" s="67"/>
      <c r="AO2731" s="67"/>
      <c r="AP2731" s="67"/>
      <c r="AQ2731" s="67"/>
      <c r="AR2731" s="68"/>
      <c r="AS2731" s="68"/>
      <c r="AT2731" s="68"/>
    </row>
    <row r="2732" spans="20:46" ht="18.75" customHeight="1">
      <c r="T2732" s="67"/>
      <c r="U2732" s="67"/>
      <c r="V2732" s="67"/>
      <c r="W2732" s="67"/>
      <c r="X2732" s="67"/>
      <c r="Y2732" s="67"/>
      <c r="Z2732" s="67"/>
      <c r="AA2732" s="67"/>
      <c r="AB2732" s="67"/>
      <c r="AC2732" s="67"/>
      <c r="AD2732" s="68"/>
      <c r="AE2732" s="68"/>
      <c r="AF2732" s="68"/>
      <c r="AH2732" s="67"/>
      <c r="AI2732" s="67"/>
      <c r="AJ2732" s="67"/>
      <c r="AK2732" s="67"/>
      <c r="AL2732" s="67"/>
      <c r="AM2732" s="67"/>
      <c r="AN2732" s="67"/>
      <c r="AO2732" s="67"/>
      <c r="AP2732" s="67"/>
      <c r="AQ2732" s="67"/>
      <c r="AR2732" s="68"/>
      <c r="AS2732" s="68"/>
      <c r="AT2732" s="68"/>
    </row>
    <row r="2733" spans="20:46" ht="18.75" customHeight="1">
      <c r="T2733" s="67"/>
      <c r="U2733" s="67"/>
      <c r="V2733" s="67"/>
      <c r="W2733" s="67"/>
      <c r="X2733" s="67"/>
      <c r="Y2733" s="67"/>
      <c r="Z2733" s="67"/>
      <c r="AA2733" s="67"/>
      <c r="AB2733" s="67"/>
      <c r="AC2733" s="67"/>
      <c r="AD2733" s="68"/>
      <c r="AE2733" s="68"/>
      <c r="AF2733" s="68"/>
      <c r="AH2733" s="67"/>
      <c r="AI2733" s="67"/>
      <c r="AJ2733" s="67"/>
      <c r="AK2733" s="67"/>
      <c r="AL2733" s="67"/>
      <c r="AM2733" s="67"/>
      <c r="AN2733" s="67"/>
      <c r="AO2733" s="67"/>
      <c r="AP2733" s="67"/>
      <c r="AQ2733" s="67"/>
      <c r="AR2733" s="68"/>
      <c r="AS2733" s="68"/>
      <c r="AT2733" s="68"/>
    </row>
    <row r="2734" spans="20:46" ht="18.75" customHeight="1">
      <c r="T2734" s="67"/>
      <c r="U2734" s="67"/>
      <c r="V2734" s="67"/>
      <c r="W2734" s="67"/>
      <c r="X2734" s="67"/>
      <c r="Y2734" s="67"/>
      <c r="Z2734" s="67"/>
      <c r="AA2734" s="67"/>
      <c r="AB2734" s="67"/>
      <c r="AC2734" s="67"/>
      <c r="AD2734" s="68"/>
      <c r="AE2734" s="68"/>
      <c r="AF2734" s="68"/>
      <c r="AH2734" s="67"/>
      <c r="AI2734" s="67"/>
      <c r="AJ2734" s="67"/>
      <c r="AK2734" s="67"/>
      <c r="AL2734" s="67"/>
      <c r="AM2734" s="67"/>
      <c r="AN2734" s="67"/>
      <c r="AO2734" s="67"/>
      <c r="AP2734" s="67"/>
      <c r="AQ2734" s="67"/>
      <c r="AR2734" s="68"/>
      <c r="AS2734" s="68"/>
      <c r="AT2734" s="68"/>
    </row>
    <row r="2735" spans="20:46" ht="18.75" customHeight="1">
      <c r="T2735" s="67"/>
      <c r="U2735" s="67"/>
      <c r="V2735" s="67"/>
      <c r="W2735" s="67"/>
      <c r="X2735" s="67"/>
      <c r="Y2735" s="67"/>
      <c r="Z2735" s="67"/>
      <c r="AA2735" s="67"/>
      <c r="AB2735" s="67"/>
      <c r="AC2735" s="67"/>
      <c r="AD2735" s="68"/>
      <c r="AE2735" s="68"/>
      <c r="AF2735" s="68"/>
      <c r="AH2735" s="67"/>
      <c r="AI2735" s="67"/>
      <c r="AJ2735" s="67"/>
      <c r="AK2735" s="67"/>
      <c r="AL2735" s="67"/>
      <c r="AM2735" s="67"/>
      <c r="AN2735" s="67"/>
      <c r="AO2735" s="67"/>
      <c r="AP2735" s="67"/>
      <c r="AQ2735" s="67"/>
      <c r="AR2735" s="68"/>
      <c r="AS2735" s="68"/>
      <c r="AT2735" s="68"/>
    </row>
    <row r="2736" spans="20:46" ht="18.75" customHeight="1">
      <c r="T2736" s="67"/>
      <c r="U2736" s="67"/>
      <c r="V2736" s="67"/>
      <c r="W2736" s="67"/>
      <c r="X2736" s="67"/>
      <c r="Y2736" s="67"/>
      <c r="Z2736" s="67"/>
      <c r="AA2736" s="67"/>
      <c r="AB2736" s="67"/>
      <c r="AC2736" s="67"/>
      <c r="AD2736" s="68"/>
      <c r="AE2736" s="68"/>
      <c r="AF2736" s="68"/>
      <c r="AH2736" s="67"/>
      <c r="AI2736" s="67"/>
      <c r="AJ2736" s="67"/>
      <c r="AK2736" s="67"/>
      <c r="AL2736" s="67"/>
      <c r="AM2736" s="67"/>
      <c r="AN2736" s="67"/>
      <c r="AO2736" s="67"/>
      <c r="AP2736" s="67"/>
      <c r="AQ2736" s="67"/>
      <c r="AR2736" s="68"/>
      <c r="AS2736" s="68"/>
      <c r="AT2736" s="68"/>
    </row>
    <row r="2737" spans="20:46" ht="18.75" customHeight="1">
      <c r="T2737" s="67"/>
      <c r="U2737" s="67"/>
      <c r="V2737" s="67"/>
      <c r="W2737" s="67"/>
      <c r="X2737" s="67"/>
      <c r="Y2737" s="67"/>
      <c r="Z2737" s="67"/>
      <c r="AA2737" s="67"/>
      <c r="AB2737" s="67"/>
      <c r="AC2737" s="67"/>
      <c r="AD2737" s="68"/>
      <c r="AE2737" s="68"/>
      <c r="AF2737" s="68"/>
      <c r="AH2737" s="67"/>
      <c r="AI2737" s="67"/>
      <c r="AJ2737" s="67"/>
      <c r="AK2737" s="67"/>
      <c r="AL2737" s="67"/>
      <c r="AM2737" s="67"/>
      <c r="AN2737" s="67"/>
      <c r="AO2737" s="67"/>
      <c r="AP2737" s="67"/>
      <c r="AQ2737" s="67"/>
      <c r="AR2737" s="68"/>
      <c r="AS2737" s="68"/>
      <c r="AT2737" s="68"/>
    </row>
    <row r="2738" spans="20:46" ht="18.75" customHeight="1">
      <c r="T2738" s="67"/>
      <c r="U2738" s="67"/>
      <c r="V2738" s="67"/>
      <c r="W2738" s="67"/>
      <c r="X2738" s="67"/>
      <c r="Y2738" s="67"/>
      <c r="Z2738" s="67"/>
      <c r="AA2738" s="67"/>
      <c r="AB2738" s="67"/>
      <c r="AC2738" s="67"/>
      <c r="AD2738" s="68"/>
      <c r="AE2738" s="68"/>
      <c r="AF2738" s="68"/>
      <c r="AH2738" s="67"/>
      <c r="AI2738" s="67"/>
      <c r="AJ2738" s="67"/>
      <c r="AK2738" s="67"/>
      <c r="AL2738" s="67"/>
      <c r="AM2738" s="67"/>
      <c r="AN2738" s="67"/>
      <c r="AO2738" s="67"/>
      <c r="AP2738" s="67"/>
      <c r="AQ2738" s="67"/>
      <c r="AR2738" s="68"/>
      <c r="AS2738" s="68"/>
      <c r="AT2738" s="68"/>
    </row>
    <row r="2739" spans="20:46" ht="18.75" customHeight="1">
      <c r="T2739" s="67"/>
      <c r="U2739" s="67"/>
      <c r="V2739" s="67"/>
      <c r="W2739" s="67"/>
      <c r="X2739" s="67"/>
      <c r="Y2739" s="67"/>
      <c r="Z2739" s="67"/>
      <c r="AA2739" s="67"/>
      <c r="AB2739" s="67"/>
      <c r="AC2739" s="67"/>
      <c r="AD2739" s="68"/>
      <c r="AE2739" s="68"/>
      <c r="AF2739" s="68"/>
      <c r="AH2739" s="67"/>
      <c r="AI2739" s="67"/>
      <c r="AJ2739" s="67"/>
      <c r="AK2739" s="67"/>
      <c r="AL2739" s="67"/>
      <c r="AM2739" s="67"/>
      <c r="AN2739" s="67"/>
      <c r="AO2739" s="67"/>
      <c r="AP2739" s="67"/>
      <c r="AQ2739" s="67"/>
      <c r="AR2739" s="68"/>
      <c r="AS2739" s="68"/>
      <c r="AT2739" s="68"/>
    </row>
    <row r="2740" spans="20:46" ht="18.75" customHeight="1">
      <c r="T2740" s="67"/>
      <c r="U2740" s="67"/>
      <c r="V2740" s="67"/>
      <c r="W2740" s="67"/>
      <c r="X2740" s="67"/>
      <c r="Y2740" s="67"/>
      <c r="Z2740" s="67"/>
      <c r="AA2740" s="67"/>
      <c r="AB2740" s="67"/>
      <c r="AC2740" s="67"/>
      <c r="AD2740" s="68"/>
      <c r="AE2740" s="68"/>
      <c r="AF2740" s="68"/>
      <c r="AH2740" s="67"/>
      <c r="AI2740" s="67"/>
      <c r="AJ2740" s="67"/>
      <c r="AK2740" s="67"/>
      <c r="AL2740" s="67"/>
      <c r="AM2740" s="67"/>
      <c r="AN2740" s="67"/>
      <c r="AO2740" s="67"/>
      <c r="AP2740" s="67"/>
      <c r="AQ2740" s="67"/>
      <c r="AR2740" s="68"/>
      <c r="AS2740" s="68"/>
      <c r="AT2740" s="68"/>
    </row>
    <row r="2741" spans="20:46" ht="18.75" customHeight="1">
      <c r="T2741" s="68"/>
      <c r="U2741" s="68"/>
      <c r="V2741" s="68"/>
      <c r="W2741" s="68"/>
      <c r="X2741" s="68"/>
      <c r="Y2741" s="68"/>
      <c r="Z2741" s="68"/>
      <c r="AA2741" s="68"/>
      <c r="AB2741" s="68"/>
      <c r="AC2741" s="68"/>
      <c r="AD2741" s="68"/>
      <c r="AE2741" s="68"/>
      <c r="AF2741" s="68"/>
      <c r="AH2741" s="68"/>
      <c r="AI2741" s="68"/>
      <c r="AJ2741" s="68"/>
      <c r="AK2741" s="68"/>
      <c r="AL2741" s="68"/>
      <c r="AM2741" s="68"/>
      <c r="AN2741" s="68"/>
      <c r="AO2741" s="68"/>
      <c r="AP2741" s="68"/>
      <c r="AQ2741" s="68"/>
      <c r="AR2741" s="68"/>
      <c r="AS2741" s="68"/>
      <c r="AT2741" s="68"/>
    </row>
    <row r="2742" spans="20:46" ht="18.75" customHeight="1">
      <c r="T2742" s="68"/>
      <c r="U2742" s="68"/>
      <c r="V2742" s="68"/>
      <c r="W2742" s="68"/>
      <c r="X2742" s="68"/>
      <c r="Y2742" s="68"/>
      <c r="Z2742" s="68"/>
      <c r="AA2742" s="68"/>
      <c r="AB2742" s="68"/>
      <c r="AC2742" s="68"/>
      <c r="AD2742" s="68"/>
      <c r="AE2742" s="68"/>
      <c r="AF2742" s="68"/>
      <c r="AH2742" s="68"/>
      <c r="AI2742" s="68"/>
      <c r="AJ2742" s="68"/>
      <c r="AK2742" s="68"/>
      <c r="AL2742" s="68"/>
      <c r="AM2742" s="68"/>
      <c r="AN2742" s="68"/>
      <c r="AO2742" s="68"/>
      <c r="AP2742" s="68"/>
      <c r="AQ2742" s="68"/>
      <c r="AR2742" s="68"/>
      <c r="AS2742" s="68"/>
      <c r="AT2742" s="68"/>
    </row>
    <row r="2743" spans="20:46" ht="18.75" customHeight="1">
      <c r="T2743" s="68"/>
      <c r="U2743" s="68"/>
      <c r="V2743" s="68"/>
      <c r="W2743" s="68"/>
      <c r="X2743" s="68"/>
      <c r="Y2743" s="68"/>
      <c r="Z2743" s="68"/>
      <c r="AA2743" s="68"/>
      <c r="AB2743" s="68"/>
      <c r="AC2743" s="68"/>
      <c r="AD2743" s="68"/>
      <c r="AE2743" s="68"/>
      <c r="AF2743" s="68"/>
      <c r="AH2743" s="68"/>
      <c r="AI2743" s="68"/>
      <c r="AJ2743" s="68"/>
      <c r="AK2743" s="68"/>
      <c r="AL2743" s="68"/>
      <c r="AM2743" s="68"/>
      <c r="AN2743" s="68"/>
      <c r="AO2743" s="68"/>
      <c r="AP2743" s="68"/>
      <c r="AQ2743" s="68"/>
      <c r="AR2743" s="68"/>
      <c r="AS2743" s="68"/>
      <c r="AT2743" s="68"/>
    </row>
    <row r="2744" spans="20:46" ht="18.75" customHeight="1">
      <c r="T2744" s="68"/>
      <c r="U2744" s="68"/>
      <c r="V2744" s="68"/>
      <c r="W2744" s="68"/>
      <c r="X2744" s="68"/>
      <c r="Y2744" s="68"/>
      <c r="Z2744" s="68"/>
      <c r="AA2744" s="68"/>
      <c r="AB2744" s="68"/>
      <c r="AC2744" s="68"/>
      <c r="AD2744" s="68"/>
      <c r="AE2744" s="68"/>
      <c r="AF2744" s="68"/>
      <c r="AH2744" s="68"/>
      <c r="AI2744" s="68"/>
      <c r="AJ2744" s="68"/>
      <c r="AK2744" s="68"/>
      <c r="AL2744" s="68"/>
      <c r="AM2744" s="68"/>
      <c r="AN2744" s="68"/>
      <c r="AO2744" s="68"/>
      <c r="AP2744" s="68"/>
      <c r="AQ2744" s="68"/>
      <c r="AR2744" s="68"/>
      <c r="AS2744" s="68"/>
      <c r="AT2744" s="68"/>
    </row>
    <row r="2745" spans="20:46" ht="18.75" customHeight="1">
      <c r="T2745" s="68"/>
      <c r="U2745" s="68"/>
      <c r="V2745" s="68"/>
      <c r="W2745" s="68"/>
      <c r="X2745" s="68"/>
      <c r="Y2745" s="68"/>
      <c r="Z2745" s="68"/>
      <c r="AA2745" s="68"/>
      <c r="AB2745" s="68"/>
      <c r="AC2745" s="68"/>
      <c r="AD2745" s="68"/>
      <c r="AE2745" s="68"/>
      <c r="AF2745" s="68"/>
      <c r="AH2745" s="68"/>
      <c r="AI2745" s="68"/>
      <c r="AJ2745" s="68"/>
      <c r="AK2745" s="68"/>
      <c r="AL2745" s="68"/>
      <c r="AM2745" s="68"/>
      <c r="AN2745" s="68"/>
      <c r="AO2745" s="68"/>
      <c r="AP2745" s="68"/>
      <c r="AQ2745" s="68"/>
      <c r="AR2745" s="68"/>
      <c r="AS2745" s="68"/>
      <c r="AT2745" s="68"/>
    </row>
    <row r="2746" spans="20:46" ht="18.75" customHeight="1">
      <c r="T2746" s="68"/>
      <c r="U2746" s="68"/>
      <c r="V2746" s="68"/>
      <c r="W2746" s="68"/>
      <c r="X2746" s="68"/>
      <c r="Y2746" s="68"/>
      <c r="Z2746" s="68"/>
      <c r="AA2746" s="68"/>
      <c r="AB2746" s="68"/>
      <c r="AC2746" s="68"/>
      <c r="AD2746" s="68"/>
      <c r="AE2746" s="68"/>
      <c r="AF2746" s="68"/>
      <c r="AH2746" s="68"/>
      <c r="AI2746" s="68"/>
      <c r="AJ2746" s="68"/>
      <c r="AK2746" s="68"/>
      <c r="AL2746" s="68"/>
      <c r="AM2746" s="68"/>
      <c r="AN2746" s="68"/>
      <c r="AO2746" s="68"/>
      <c r="AP2746" s="68"/>
      <c r="AQ2746" s="68"/>
      <c r="AR2746" s="68"/>
      <c r="AS2746" s="68"/>
      <c r="AT2746" s="68"/>
    </row>
    <row r="2747" spans="20:46" ht="18.75" customHeight="1">
      <c r="T2747" s="68"/>
      <c r="U2747" s="68"/>
      <c r="V2747" s="68"/>
      <c r="W2747" s="68"/>
      <c r="X2747" s="68"/>
      <c r="Y2747" s="68"/>
      <c r="Z2747" s="68"/>
      <c r="AA2747" s="68"/>
      <c r="AB2747" s="68"/>
      <c r="AC2747" s="68"/>
      <c r="AD2747" s="68"/>
      <c r="AE2747" s="68"/>
      <c r="AF2747" s="68"/>
      <c r="AH2747" s="68"/>
      <c r="AI2747" s="68"/>
      <c r="AJ2747" s="68"/>
      <c r="AK2747" s="68"/>
      <c r="AL2747" s="68"/>
      <c r="AM2747" s="68"/>
      <c r="AN2747" s="68"/>
      <c r="AO2747" s="68"/>
      <c r="AP2747" s="68"/>
      <c r="AQ2747" s="68"/>
      <c r="AR2747" s="68"/>
      <c r="AS2747" s="68"/>
      <c r="AT2747" s="68"/>
    </row>
    <row r="2748" spans="20:46" ht="18.75" customHeight="1">
      <c r="T2748" s="68"/>
      <c r="U2748" s="68"/>
      <c r="V2748" s="68"/>
      <c r="W2748" s="68"/>
      <c r="X2748" s="68"/>
      <c r="Y2748" s="68"/>
      <c r="Z2748" s="68"/>
      <c r="AA2748" s="68"/>
      <c r="AB2748" s="68"/>
      <c r="AC2748" s="68"/>
      <c r="AD2748" s="68"/>
      <c r="AE2748" s="68"/>
      <c r="AF2748" s="68"/>
      <c r="AH2748" s="68"/>
      <c r="AI2748" s="68"/>
      <c r="AJ2748" s="68"/>
      <c r="AK2748" s="68"/>
      <c r="AL2748" s="68"/>
      <c r="AM2748" s="68"/>
      <c r="AN2748" s="68"/>
      <c r="AO2748" s="68"/>
      <c r="AP2748" s="68"/>
      <c r="AQ2748" s="68"/>
      <c r="AR2748" s="68"/>
      <c r="AS2748" s="68"/>
      <c r="AT2748" s="68"/>
    </row>
    <row r="2749" spans="20:46" ht="18.75" customHeight="1">
      <c r="T2749" s="68"/>
      <c r="U2749" s="68"/>
      <c r="V2749" s="68"/>
      <c r="W2749" s="68"/>
      <c r="X2749" s="68"/>
      <c r="Y2749" s="68"/>
      <c r="Z2749" s="68"/>
      <c r="AA2749" s="68"/>
      <c r="AB2749" s="68"/>
      <c r="AC2749" s="68"/>
      <c r="AD2749" s="68"/>
      <c r="AE2749" s="68"/>
      <c r="AF2749" s="68"/>
      <c r="AH2749" s="68"/>
      <c r="AI2749" s="68"/>
      <c r="AJ2749" s="68"/>
      <c r="AK2749" s="68"/>
      <c r="AL2749" s="68"/>
      <c r="AM2749" s="68"/>
      <c r="AN2749" s="68"/>
      <c r="AO2749" s="68"/>
      <c r="AP2749" s="68"/>
      <c r="AQ2749" s="68"/>
      <c r="AR2749" s="68"/>
      <c r="AS2749" s="68"/>
      <c r="AT2749" s="68"/>
    </row>
    <row r="2750" spans="20:46" ht="18.75" customHeight="1">
      <c r="T2750" s="68"/>
      <c r="U2750" s="68"/>
      <c r="V2750" s="68"/>
      <c r="W2750" s="68"/>
      <c r="X2750" s="68"/>
      <c r="Y2750" s="68"/>
      <c r="Z2750" s="68"/>
      <c r="AA2750" s="68"/>
      <c r="AB2750" s="68"/>
      <c r="AC2750" s="68"/>
      <c r="AD2750" s="68"/>
      <c r="AE2750" s="68"/>
      <c r="AF2750" s="68"/>
      <c r="AH2750" s="68"/>
      <c r="AI2750" s="68"/>
      <c r="AJ2750" s="68"/>
      <c r="AK2750" s="68"/>
      <c r="AL2750" s="68"/>
      <c r="AM2750" s="68"/>
      <c r="AN2750" s="68"/>
      <c r="AO2750" s="68"/>
      <c r="AP2750" s="68"/>
      <c r="AQ2750" s="68"/>
      <c r="AR2750" s="68"/>
      <c r="AS2750" s="68"/>
      <c r="AT2750" s="68"/>
    </row>
    <row r="2751" spans="20:46" ht="18.75" customHeight="1">
      <c r="T2751" s="68"/>
      <c r="U2751" s="68"/>
      <c r="V2751" s="68"/>
      <c r="W2751" s="68"/>
      <c r="X2751" s="68"/>
      <c r="Y2751" s="68"/>
      <c r="Z2751" s="68"/>
      <c r="AA2751" s="68"/>
      <c r="AB2751" s="68"/>
      <c r="AC2751" s="68"/>
      <c r="AD2751" s="68"/>
      <c r="AE2751" s="68"/>
      <c r="AF2751" s="68"/>
      <c r="AH2751" s="68"/>
      <c r="AI2751" s="68"/>
      <c r="AJ2751" s="68"/>
      <c r="AK2751" s="68"/>
      <c r="AL2751" s="68"/>
      <c r="AM2751" s="68"/>
      <c r="AN2751" s="68"/>
      <c r="AO2751" s="68"/>
      <c r="AP2751" s="68"/>
      <c r="AQ2751" s="68"/>
      <c r="AR2751" s="68"/>
      <c r="AS2751" s="68"/>
      <c r="AT2751" s="68"/>
    </row>
    <row r="2752" spans="20:46" ht="18.75" customHeight="1">
      <c r="T2752" s="68"/>
      <c r="U2752" s="68"/>
      <c r="V2752" s="68"/>
      <c r="W2752" s="68"/>
      <c r="X2752" s="68"/>
      <c r="Y2752" s="68"/>
      <c r="Z2752" s="68"/>
      <c r="AA2752" s="68"/>
      <c r="AB2752" s="68"/>
      <c r="AC2752" s="68"/>
      <c r="AD2752" s="68"/>
      <c r="AE2752" s="68"/>
      <c r="AF2752" s="68"/>
      <c r="AH2752" s="68"/>
      <c r="AI2752" s="68"/>
      <c r="AJ2752" s="68"/>
      <c r="AK2752" s="68"/>
      <c r="AL2752" s="68"/>
      <c r="AM2752" s="68"/>
      <c r="AN2752" s="68"/>
      <c r="AO2752" s="68"/>
      <c r="AP2752" s="68"/>
      <c r="AQ2752" s="68"/>
      <c r="AR2752" s="68"/>
      <c r="AS2752" s="68"/>
      <c r="AT2752" s="68"/>
    </row>
    <row r="2753" spans="20:46" ht="18.75" customHeight="1">
      <c r="T2753" s="68"/>
      <c r="U2753" s="68"/>
      <c r="V2753" s="68"/>
      <c r="W2753" s="68"/>
      <c r="X2753" s="68"/>
      <c r="Y2753" s="68"/>
      <c r="Z2753" s="68"/>
      <c r="AA2753" s="68"/>
      <c r="AB2753" s="68"/>
      <c r="AC2753" s="68"/>
      <c r="AD2753" s="68"/>
      <c r="AE2753" s="68"/>
      <c r="AF2753" s="68"/>
      <c r="AH2753" s="68"/>
      <c r="AI2753" s="68"/>
      <c r="AJ2753" s="68"/>
      <c r="AK2753" s="68"/>
      <c r="AL2753" s="68"/>
      <c r="AM2753" s="68"/>
      <c r="AN2753" s="68"/>
      <c r="AO2753" s="68"/>
      <c r="AP2753" s="68"/>
      <c r="AQ2753" s="68"/>
      <c r="AR2753" s="68"/>
      <c r="AS2753" s="68"/>
      <c r="AT2753" s="68"/>
    </row>
    <row r="2754" spans="20:46" ht="18.75" customHeight="1">
      <c r="T2754" s="68"/>
      <c r="U2754" s="68"/>
      <c r="V2754" s="68"/>
      <c r="W2754" s="68"/>
      <c r="X2754" s="68"/>
      <c r="Y2754" s="68"/>
      <c r="Z2754" s="68"/>
      <c r="AA2754" s="68"/>
      <c r="AB2754" s="68"/>
      <c r="AC2754" s="68"/>
      <c r="AD2754" s="68"/>
      <c r="AE2754" s="68"/>
      <c r="AF2754" s="68"/>
      <c r="AH2754" s="68"/>
      <c r="AI2754" s="68"/>
      <c r="AJ2754" s="68"/>
      <c r="AK2754" s="68"/>
      <c r="AL2754" s="68"/>
      <c r="AM2754" s="68"/>
      <c r="AN2754" s="68"/>
      <c r="AO2754" s="68"/>
      <c r="AP2754" s="68"/>
      <c r="AQ2754" s="68"/>
      <c r="AR2754" s="68"/>
      <c r="AS2754" s="68"/>
      <c r="AT2754" s="68"/>
    </row>
    <row r="2755" spans="20:46" ht="18.75" customHeight="1">
      <c r="T2755" s="68"/>
      <c r="U2755" s="68"/>
      <c r="V2755" s="68"/>
      <c r="W2755" s="68"/>
      <c r="X2755" s="68"/>
      <c r="Y2755" s="68"/>
      <c r="Z2755" s="68"/>
      <c r="AA2755" s="68"/>
      <c r="AB2755" s="68"/>
      <c r="AC2755" s="68"/>
      <c r="AD2755" s="68"/>
      <c r="AE2755" s="68"/>
      <c r="AF2755" s="68"/>
      <c r="AH2755" s="68"/>
      <c r="AI2755" s="68"/>
      <c r="AJ2755" s="68"/>
      <c r="AK2755" s="68"/>
      <c r="AL2755" s="68"/>
      <c r="AM2755" s="68"/>
      <c r="AN2755" s="68"/>
      <c r="AO2755" s="68"/>
      <c r="AP2755" s="68"/>
      <c r="AQ2755" s="68"/>
      <c r="AR2755" s="68"/>
      <c r="AS2755" s="68"/>
      <c r="AT2755" s="68"/>
    </row>
    <row r="2756" spans="20:46" ht="18.75" customHeight="1">
      <c r="T2756" s="68"/>
      <c r="U2756" s="68"/>
      <c r="V2756" s="68"/>
      <c r="W2756" s="68"/>
      <c r="X2756" s="68"/>
      <c r="Y2756" s="68"/>
      <c r="Z2756" s="68"/>
      <c r="AA2756" s="68"/>
      <c r="AB2756" s="68"/>
      <c r="AC2756" s="68"/>
      <c r="AD2756" s="68"/>
      <c r="AE2756" s="68"/>
      <c r="AF2756" s="68"/>
      <c r="AH2756" s="68"/>
      <c r="AI2756" s="68"/>
      <c r="AJ2756" s="68"/>
      <c r="AK2756" s="68"/>
      <c r="AL2756" s="68"/>
      <c r="AM2756" s="68"/>
      <c r="AN2756" s="68"/>
      <c r="AO2756" s="68"/>
      <c r="AP2756" s="68"/>
      <c r="AQ2756" s="68"/>
      <c r="AR2756" s="68"/>
      <c r="AS2756" s="68"/>
      <c r="AT2756" s="68"/>
    </row>
    <row r="2757" spans="20:46" ht="18.75" customHeight="1">
      <c r="T2757" s="68"/>
      <c r="U2757" s="68"/>
      <c r="V2757" s="68"/>
      <c r="W2757" s="68"/>
      <c r="X2757" s="68"/>
      <c r="Y2757" s="68"/>
      <c r="Z2757" s="68"/>
      <c r="AA2757" s="68"/>
      <c r="AB2757" s="68"/>
      <c r="AC2757" s="68"/>
      <c r="AD2757" s="68"/>
      <c r="AE2757" s="68"/>
      <c r="AF2757" s="68"/>
      <c r="AH2757" s="68"/>
      <c r="AI2757" s="68"/>
      <c r="AJ2757" s="68"/>
      <c r="AK2757" s="68"/>
      <c r="AL2757" s="68"/>
      <c r="AM2757" s="68"/>
      <c r="AN2757" s="68"/>
      <c r="AO2757" s="68"/>
      <c r="AP2757" s="68"/>
      <c r="AQ2757" s="68"/>
      <c r="AR2757" s="68"/>
      <c r="AS2757" s="68"/>
      <c r="AT2757" s="68"/>
    </row>
    <row r="2758" spans="20:46" ht="18.75" customHeight="1">
      <c r="T2758" s="68"/>
      <c r="U2758" s="68"/>
      <c r="V2758" s="68"/>
      <c r="W2758" s="68"/>
      <c r="X2758" s="68"/>
      <c r="Y2758" s="68"/>
      <c r="Z2758" s="68"/>
      <c r="AA2758" s="68"/>
      <c r="AB2758" s="68"/>
      <c r="AC2758" s="68"/>
      <c r="AD2758" s="68"/>
      <c r="AE2758" s="68"/>
      <c r="AF2758" s="68"/>
      <c r="AH2758" s="68"/>
      <c r="AI2758" s="68"/>
      <c r="AJ2758" s="68"/>
      <c r="AK2758" s="68"/>
      <c r="AL2758" s="68"/>
      <c r="AM2758" s="68"/>
      <c r="AN2758" s="68"/>
      <c r="AO2758" s="68"/>
      <c r="AP2758" s="68"/>
      <c r="AQ2758" s="68"/>
      <c r="AR2758" s="68"/>
      <c r="AS2758" s="68"/>
      <c r="AT2758" s="68"/>
    </row>
    <row r="2759" spans="20:46" ht="18.75" customHeight="1">
      <c r="T2759" s="68"/>
      <c r="U2759" s="68"/>
      <c r="V2759" s="68"/>
      <c r="W2759" s="68"/>
      <c r="X2759" s="68"/>
      <c r="Y2759" s="68"/>
      <c r="Z2759" s="68"/>
      <c r="AA2759" s="68"/>
      <c r="AB2759" s="68"/>
      <c r="AC2759" s="68"/>
      <c r="AD2759" s="68"/>
      <c r="AE2759" s="68"/>
      <c r="AF2759" s="68"/>
      <c r="AH2759" s="68"/>
      <c r="AI2759" s="68"/>
      <c r="AJ2759" s="68"/>
      <c r="AK2759" s="68"/>
      <c r="AL2759" s="68"/>
      <c r="AM2759" s="68"/>
      <c r="AN2759" s="68"/>
      <c r="AO2759" s="68"/>
      <c r="AP2759" s="68"/>
      <c r="AQ2759" s="68"/>
      <c r="AR2759" s="68"/>
      <c r="AS2759" s="68"/>
      <c r="AT2759" s="68"/>
    </row>
    <row r="2760" spans="20:46" ht="18.75" customHeight="1">
      <c r="T2760" s="68"/>
      <c r="U2760" s="68"/>
      <c r="V2760" s="68"/>
      <c r="W2760" s="68"/>
      <c r="X2760" s="68"/>
      <c r="Y2760" s="68"/>
      <c r="Z2760" s="68"/>
      <c r="AA2760" s="68"/>
      <c r="AB2760" s="68"/>
      <c r="AC2760" s="68"/>
      <c r="AD2760" s="68"/>
      <c r="AE2760" s="68"/>
      <c r="AF2760" s="68"/>
      <c r="AH2760" s="68"/>
      <c r="AI2760" s="68"/>
      <c r="AJ2760" s="68"/>
      <c r="AK2760" s="68"/>
      <c r="AL2760" s="68"/>
      <c r="AM2760" s="68"/>
      <c r="AN2760" s="68"/>
      <c r="AO2760" s="68"/>
      <c r="AP2760" s="68"/>
      <c r="AQ2760" s="68"/>
      <c r="AR2760" s="68"/>
      <c r="AS2760" s="68"/>
      <c r="AT2760" s="68"/>
    </row>
    <row r="2761" spans="20:46" ht="18.75" customHeight="1">
      <c r="T2761" s="68"/>
      <c r="U2761" s="68"/>
      <c r="V2761" s="68"/>
      <c r="W2761" s="68"/>
      <c r="X2761" s="68"/>
      <c r="Y2761" s="68"/>
      <c r="Z2761" s="68"/>
      <c r="AA2761" s="68"/>
      <c r="AB2761" s="68"/>
      <c r="AC2761" s="68"/>
      <c r="AD2761" s="68"/>
      <c r="AE2761" s="68"/>
      <c r="AF2761" s="68"/>
      <c r="AH2761" s="68"/>
      <c r="AI2761" s="68"/>
      <c r="AJ2761" s="68"/>
      <c r="AK2761" s="68"/>
      <c r="AL2761" s="68"/>
      <c r="AM2761" s="68"/>
      <c r="AN2761" s="68"/>
      <c r="AO2761" s="68"/>
      <c r="AP2761" s="68"/>
      <c r="AQ2761" s="68"/>
      <c r="AR2761" s="68"/>
      <c r="AS2761" s="68"/>
      <c r="AT2761" s="68"/>
    </row>
    <row r="2762" spans="20:46" ht="18.75" customHeight="1">
      <c r="T2762" s="68"/>
      <c r="U2762" s="68"/>
      <c r="V2762" s="68"/>
      <c r="W2762" s="68"/>
      <c r="X2762" s="68"/>
      <c r="Y2762" s="68"/>
      <c r="Z2762" s="68"/>
      <c r="AA2762" s="68"/>
      <c r="AB2762" s="68"/>
      <c r="AC2762" s="68"/>
      <c r="AD2762" s="68"/>
      <c r="AE2762" s="68"/>
      <c r="AF2762" s="68"/>
      <c r="AH2762" s="68"/>
      <c r="AI2762" s="68"/>
      <c r="AJ2762" s="68"/>
      <c r="AK2762" s="68"/>
      <c r="AL2762" s="68"/>
      <c r="AM2762" s="68"/>
      <c r="AN2762" s="68"/>
      <c r="AO2762" s="68"/>
      <c r="AP2762" s="68"/>
      <c r="AQ2762" s="68"/>
      <c r="AR2762" s="68"/>
      <c r="AS2762" s="68"/>
      <c r="AT2762" s="68"/>
    </row>
    <row r="2763" spans="20:46" ht="18.75" customHeight="1">
      <c r="T2763" s="68"/>
      <c r="U2763" s="68"/>
      <c r="V2763" s="68"/>
      <c r="W2763" s="68"/>
      <c r="X2763" s="68"/>
      <c r="Y2763" s="68"/>
      <c r="Z2763" s="68"/>
      <c r="AA2763" s="68"/>
      <c r="AB2763" s="68"/>
      <c r="AC2763" s="68"/>
      <c r="AD2763" s="68"/>
      <c r="AE2763" s="68"/>
      <c r="AF2763" s="68"/>
      <c r="AH2763" s="68"/>
      <c r="AI2763" s="68"/>
      <c r="AJ2763" s="68"/>
      <c r="AK2763" s="68"/>
      <c r="AL2763" s="68"/>
      <c r="AM2763" s="68"/>
      <c r="AN2763" s="68"/>
      <c r="AO2763" s="68"/>
      <c r="AP2763" s="68"/>
      <c r="AQ2763" s="68"/>
      <c r="AR2763" s="68"/>
      <c r="AS2763" s="68"/>
      <c r="AT2763" s="68"/>
    </row>
    <row r="2764" spans="20:46" ht="18.75" customHeight="1">
      <c r="T2764" s="68"/>
      <c r="U2764" s="68"/>
      <c r="V2764" s="68"/>
      <c r="W2764" s="68"/>
      <c r="X2764" s="68"/>
      <c r="Y2764" s="68"/>
      <c r="Z2764" s="68"/>
      <c r="AA2764" s="68"/>
      <c r="AB2764" s="68"/>
      <c r="AC2764" s="68"/>
      <c r="AD2764" s="68"/>
      <c r="AE2764" s="68"/>
      <c r="AF2764" s="68"/>
      <c r="AH2764" s="68"/>
      <c r="AI2764" s="68"/>
      <c r="AJ2764" s="68"/>
      <c r="AK2764" s="68"/>
      <c r="AL2764" s="68"/>
      <c r="AM2764" s="68"/>
      <c r="AN2764" s="68"/>
      <c r="AO2764" s="68"/>
      <c r="AP2764" s="68"/>
      <c r="AQ2764" s="68"/>
      <c r="AR2764" s="68"/>
      <c r="AS2764" s="68"/>
      <c r="AT2764" s="68"/>
    </row>
    <row r="2765" spans="20:46" ht="18.75" customHeight="1">
      <c r="T2765" s="68"/>
      <c r="U2765" s="68"/>
      <c r="V2765" s="68"/>
      <c r="W2765" s="68"/>
      <c r="X2765" s="68"/>
      <c r="Y2765" s="68"/>
      <c r="Z2765" s="68"/>
      <c r="AA2765" s="68"/>
      <c r="AB2765" s="68"/>
      <c r="AC2765" s="68"/>
      <c r="AD2765" s="68"/>
      <c r="AE2765" s="68"/>
      <c r="AF2765" s="68"/>
      <c r="AH2765" s="68"/>
      <c r="AI2765" s="68"/>
      <c r="AJ2765" s="68"/>
      <c r="AK2765" s="68"/>
      <c r="AL2765" s="68"/>
      <c r="AM2765" s="68"/>
      <c r="AN2765" s="68"/>
      <c r="AO2765" s="68"/>
      <c r="AP2765" s="68"/>
      <c r="AQ2765" s="68"/>
      <c r="AR2765" s="68"/>
      <c r="AS2765" s="68"/>
      <c r="AT2765" s="68"/>
    </row>
    <row r="2766" spans="20:46" ht="18.75" customHeight="1">
      <c r="T2766" s="68"/>
      <c r="U2766" s="68"/>
      <c r="V2766" s="68"/>
      <c r="W2766" s="68"/>
      <c r="X2766" s="68"/>
      <c r="Y2766" s="68"/>
      <c r="Z2766" s="68"/>
      <c r="AA2766" s="68"/>
      <c r="AB2766" s="68"/>
      <c r="AC2766" s="68"/>
      <c r="AD2766" s="68"/>
      <c r="AE2766" s="68"/>
      <c r="AF2766" s="68"/>
      <c r="AH2766" s="68"/>
      <c r="AI2766" s="68"/>
      <c r="AJ2766" s="68"/>
      <c r="AK2766" s="68"/>
      <c r="AL2766" s="68"/>
      <c r="AM2766" s="68"/>
      <c r="AN2766" s="68"/>
      <c r="AO2766" s="68"/>
      <c r="AP2766" s="68"/>
      <c r="AQ2766" s="68"/>
      <c r="AR2766" s="68"/>
      <c r="AS2766" s="68"/>
      <c r="AT2766" s="68"/>
    </row>
    <row r="2767" spans="20:46" ht="18.75" customHeight="1">
      <c r="T2767" s="68"/>
      <c r="U2767" s="68"/>
      <c r="V2767" s="68"/>
      <c r="W2767" s="68"/>
      <c r="X2767" s="68"/>
      <c r="Y2767" s="68"/>
      <c r="Z2767" s="68"/>
      <c r="AA2767" s="68"/>
      <c r="AB2767" s="68"/>
      <c r="AC2767" s="68"/>
      <c r="AD2767" s="68"/>
      <c r="AE2767" s="68"/>
      <c r="AF2767" s="68"/>
      <c r="AH2767" s="68"/>
      <c r="AI2767" s="68"/>
      <c r="AJ2767" s="68"/>
      <c r="AK2767" s="68"/>
      <c r="AL2767" s="68"/>
      <c r="AM2767" s="68"/>
      <c r="AN2767" s="68"/>
      <c r="AO2767" s="68"/>
      <c r="AP2767" s="68"/>
      <c r="AQ2767" s="68"/>
      <c r="AR2767" s="68"/>
      <c r="AS2767" s="68"/>
      <c r="AT2767" s="68"/>
    </row>
    <row r="2768" spans="20:46" ht="18.75" customHeight="1">
      <c r="T2768" s="68"/>
      <c r="U2768" s="68"/>
      <c r="V2768" s="68"/>
      <c r="W2768" s="68"/>
      <c r="X2768" s="68"/>
      <c r="Y2768" s="68"/>
      <c r="Z2768" s="68"/>
      <c r="AA2768" s="68"/>
      <c r="AB2768" s="68"/>
      <c r="AC2768" s="68"/>
      <c r="AD2768" s="68"/>
      <c r="AE2768" s="68"/>
      <c r="AF2768" s="68"/>
      <c r="AH2768" s="68"/>
      <c r="AI2768" s="68"/>
      <c r="AJ2768" s="68"/>
      <c r="AK2768" s="68"/>
      <c r="AL2768" s="68"/>
      <c r="AM2768" s="68"/>
      <c r="AN2768" s="68"/>
      <c r="AO2768" s="68"/>
      <c r="AP2768" s="68"/>
      <c r="AQ2768" s="68"/>
      <c r="AR2768" s="68"/>
      <c r="AS2768" s="68"/>
      <c r="AT2768" s="68"/>
    </row>
    <row r="2769" spans="20:46" ht="18.75" customHeight="1">
      <c r="T2769" s="68"/>
      <c r="U2769" s="68"/>
      <c r="V2769" s="68"/>
      <c r="W2769" s="68"/>
      <c r="X2769" s="68"/>
      <c r="Y2769" s="68"/>
      <c r="Z2769" s="68"/>
      <c r="AA2769" s="68"/>
      <c r="AB2769" s="68"/>
      <c r="AC2769" s="68"/>
      <c r="AD2769" s="68"/>
      <c r="AE2769" s="68"/>
      <c r="AF2769" s="68"/>
      <c r="AH2769" s="68"/>
      <c r="AI2769" s="68"/>
      <c r="AJ2769" s="68"/>
      <c r="AK2769" s="68"/>
      <c r="AL2769" s="68"/>
      <c r="AM2769" s="68"/>
      <c r="AN2769" s="68"/>
      <c r="AO2769" s="68"/>
      <c r="AP2769" s="68"/>
      <c r="AQ2769" s="68"/>
      <c r="AR2769" s="68"/>
      <c r="AS2769" s="68"/>
      <c r="AT2769" s="68"/>
    </row>
    <row r="2770" spans="20:46" ht="18.75" customHeight="1">
      <c r="T2770" s="68"/>
      <c r="U2770" s="68"/>
      <c r="V2770" s="68"/>
      <c r="W2770" s="68"/>
      <c r="X2770" s="68"/>
      <c r="Y2770" s="68"/>
      <c r="Z2770" s="68"/>
      <c r="AA2770" s="68"/>
      <c r="AB2770" s="68"/>
      <c r="AC2770" s="68"/>
      <c r="AD2770" s="68"/>
      <c r="AE2770" s="68"/>
      <c r="AF2770" s="68"/>
      <c r="AH2770" s="68"/>
      <c r="AI2770" s="68"/>
      <c r="AJ2770" s="68"/>
      <c r="AK2770" s="68"/>
      <c r="AL2770" s="68"/>
      <c r="AM2770" s="68"/>
      <c r="AN2770" s="68"/>
      <c r="AO2770" s="68"/>
      <c r="AP2770" s="68"/>
      <c r="AQ2770" s="68"/>
      <c r="AR2770" s="68"/>
      <c r="AS2770" s="68"/>
      <c r="AT2770" s="68"/>
    </row>
    <row r="2771" spans="20:46" ht="18.75" customHeight="1">
      <c r="T2771" s="68"/>
      <c r="U2771" s="68"/>
      <c r="V2771" s="68"/>
      <c r="W2771" s="68"/>
      <c r="X2771" s="68"/>
      <c r="Y2771" s="68"/>
      <c r="Z2771" s="68"/>
      <c r="AA2771" s="68"/>
      <c r="AB2771" s="68"/>
      <c r="AC2771" s="68"/>
      <c r="AD2771" s="68"/>
      <c r="AE2771" s="68"/>
      <c r="AF2771" s="68"/>
      <c r="AH2771" s="68"/>
      <c r="AI2771" s="68"/>
      <c r="AJ2771" s="68"/>
      <c r="AK2771" s="68"/>
      <c r="AL2771" s="68"/>
      <c r="AM2771" s="68"/>
      <c r="AN2771" s="68"/>
      <c r="AO2771" s="68"/>
      <c r="AP2771" s="68"/>
      <c r="AQ2771" s="68"/>
      <c r="AR2771" s="68"/>
      <c r="AS2771" s="68"/>
      <c r="AT2771" s="68"/>
    </row>
    <row r="2772" spans="20:46" ht="18.75" customHeight="1">
      <c r="T2772" s="68"/>
      <c r="U2772" s="68"/>
      <c r="V2772" s="68"/>
      <c r="W2772" s="68"/>
      <c r="X2772" s="68"/>
      <c r="Y2772" s="68"/>
      <c r="Z2772" s="68"/>
      <c r="AA2772" s="68"/>
      <c r="AB2772" s="68"/>
      <c r="AC2772" s="68"/>
      <c r="AD2772" s="68"/>
      <c r="AE2772" s="68"/>
      <c r="AF2772" s="68"/>
      <c r="AH2772" s="68"/>
      <c r="AI2772" s="68"/>
      <c r="AJ2772" s="68"/>
      <c r="AK2772" s="68"/>
      <c r="AL2772" s="68"/>
      <c r="AM2772" s="68"/>
      <c r="AN2772" s="68"/>
      <c r="AO2772" s="68"/>
      <c r="AP2772" s="68"/>
      <c r="AQ2772" s="68"/>
      <c r="AR2772" s="68"/>
      <c r="AS2772" s="68"/>
      <c r="AT2772" s="68"/>
    </row>
    <row r="2773" spans="20:46" ht="18.75" customHeight="1">
      <c r="T2773" s="68"/>
      <c r="U2773" s="68"/>
      <c r="V2773" s="68"/>
      <c r="W2773" s="68"/>
      <c r="X2773" s="68"/>
      <c r="Y2773" s="68"/>
      <c r="Z2773" s="68"/>
      <c r="AA2773" s="68"/>
      <c r="AB2773" s="68"/>
      <c r="AC2773" s="68"/>
      <c r="AD2773" s="68"/>
      <c r="AE2773" s="68"/>
      <c r="AF2773" s="68"/>
      <c r="AH2773" s="68"/>
      <c r="AI2773" s="68"/>
      <c r="AJ2773" s="68"/>
      <c r="AK2773" s="68"/>
      <c r="AL2773" s="68"/>
      <c r="AM2773" s="68"/>
      <c r="AN2773" s="68"/>
      <c r="AO2773" s="68"/>
      <c r="AP2773" s="68"/>
      <c r="AQ2773" s="68"/>
      <c r="AR2773" s="68"/>
      <c r="AS2773" s="68"/>
      <c r="AT2773" s="68"/>
    </row>
    <row r="2774" spans="20:46" ht="18.75" customHeight="1">
      <c r="T2774" s="68"/>
      <c r="U2774" s="68"/>
      <c r="V2774" s="68"/>
      <c r="W2774" s="68"/>
      <c r="X2774" s="68"/>
      <c r="Y2774" s="68"/>
      <c r="Z2774" s="68"/>
      <c r="AA2774" s="68"/>
      <c r="AB2774" s="68"/>
      <c r="AC2774" s="68"/>
      <c r="AD2774" s="68"/>
      <c r="AE2774" s="68"/>
      <c r="AF2774" s="68"/>
      <c r="AH2774" s="68"/>
      <c r="AI2774" s="68"/>
      <c r="AJ2774" s="68"/>
      <c r="AK2774" s="68"/>
      <c r="AL2774" s="68"/>
      <c r="AM2774" s="68"/>
      <c r="AN2774" s="68"/>
      <c r="AO2774" s="68"/>
      <c r="AP2774" s="68"/>
      <c r="AQ2774" s="68"/>
      <c r="AR2774" s="68"/>
      <c r="AS2774" s="68"/>
      <c r="AT2774" s="68"/>
    </row>
    <row r="2775" spans="20:46" ht="18.75" customHeight="1">
      <c r="T2775" s="68"/>
      <c r="U2775" s="68"/>
      <c r="V2775" s="68"/>
      <c r="W2775" s="68"/>
      <c r="X2775" s="68"/>
      <c r="Y2775" s="68"/>
      <c r="Z2775" s="68"/>
      <c r="AA2775" s="68"/>
      <c r="AB2775" s="68"/>
      <c r="AC2775" s="68"/>
      <c r="AD2775" s="68"/>
      <c r="AE2775" s="68"/>
      <c r="AF2775" s="68"/>
      <c r="AH2775" s="68"/>
      <c r="AI2775" s="68"/>
      <c r="AJ2775" s="68"/>
      <c r="AK2775" s="68"/>
      <c r="AL2775" s="68"/>
      <c r="AM2775" s="68"/>
      <c r="AN2775" s="68"/>
      <c r="AO2775" s="68"/>
      <c r="AP2775" s="68"/>
      <c r="AQ2775" s="68"/>
      <c r="AR2775" s="68"/>
      <c r="AS2775" s="68"/>
      <c r="AT2775" s="68"/>
    </row>
    <row r="2776" spans="20:46" ht="18.75" customHeight="1">
      <c r="T2776" s="68"/>
      <c r="U2776" s="68"/>
      <c r="V2776" s="68"/>
      <c r="W2776" s="68"/>
      <c r="X2776" s="68"/>
      <c r="Y2776" s="68"/>
      <c r="Z2776" s="68"/>
      <c r="AA2776" s="68"/>
      <c r="AB2776" s="68"/>
      <c r="AC2776" s="68"/>
      <c r="AD2776" s="68"/>
      <c r="AE2776" s="68"/>
      <c r="AF2776" s="68"/>
      <c r="AH2776" s="68"/>
      <c r="AI2776" s="68"/>
      <c r="AJ2776" s="68"/>
      <c r="AK2776" s="68"/>
      <c r="AL2776" s="68"/>
      <c r="AM2776" s="68"/>
      <c r="AN2776" s="68"/>
      <c r="AO2776" s="68"/>
      <c r="AP2776" s="68"/>
      <c r="AQ2776" s="68"/>
      <c r="AR2776" s="68"/>
      <c r="AS2776" s="68"/>
      <c r="AT2776" s="68"/>
    </row>
    <row r="2777" spans="20:46" ht="18.75" customHeight="1">
      <c r="T2777" s="68"/>
      <c r="U2777" s="68"/>
      <c r="V2777" s="68"/>
      <c r="W2777" s="68"/>
      <c r="X2777" s="68"/>
      <c r="Y2777" s="68"/>
      <c r="Z2777" s="68"/>
      <c r="AA2777" s="68"/>
      <c r="AB2777" s="68"/>
      <c r="AC2777" s="68"/>
      <c r="AD2777" s="68"/>
      <c r="AE2777" s="68"/>
      <c r="AF2777" s="68"/>
      <c r="AH2777" s="68"/>
      <c r="AI2777" s="68"/>
      <c r="AJ2777" s="68"/>
      <c r="AK2777" s="68"/>
      <c r="AL2777" s="68"/>
      <c r="AM2777" s="68"/>
      <c r="AN2777" s="68"/>
      <c r="AO2777" s="68"/>
      <c r="AP2777" s="68"/>
      <c r="AQ2777" s="68"/>
      <c r="AR2777" s="68"/>
      <c r="AS2777" s="68"/>
      <c r="AT2777" s="68"/>
    </row>
    <row r="2778" spans="20:46" ht="18.75" customHeight="1">
      <c r="T2778" s="68"/>
      <c r="U2778" s="68"/>
      <c r="V2778" s="68"/>
      <c r="W2778" s="68"/>
      <c r="X2778" s="68"/>
      <c r="Y2778" s="68"/>
      <c r="Z2778" s="68"/>
      <c r="AA2778" s="68"/>
      <c r="AB2778" s="68"/>
      <c r="AC2778" s="68"/>
      <c r="AD2778" s="68"/>
      <c r="AE2778" s="68"/>
      <c r="AF2778" s="68"/>
      <c r="AH2778" s="68"/>
      <c r="AI2778" s="68"/>
      <c r="AJ2778" s="68"/>
      <c r="AK2778" s="68"/>
      <c r="AL2778" s="68"/>
      <c r="AM2778" s="68"/>
      <c r="AN2778" s="68"/>
      <c r="AO2778" s="68"/>
      <c r="AP2778" s="68"/>
      <c r="AQ2778" s="68"/>
      <c r="AR2778" s="68"/>
      <c r="AS2778" s="68"/>
      <c r="AT2778" s="68"/>
    </row>
    <row r="2779" spans="20:46" ht="18.75" customHeight="1">
      <c r="T2779" s="68"/>
      <c r="U2779" s="68"/>
      <c r="V2779" s="68"/>
      <c r="W2779" s="68"/>
      <c r="X2779" s="68"/>
      <c r="Y2779" s="68"/>
      <c r="Z2779" s="68"/>
      <c r="AA2779" s="68"/>
      <c r="AB2779" s="68"/>
      <c r="AC2779" s="68"/>
      <c r="AD2779" s="68"/>
      <c r="AE2779" s="68"/>
      <c r="AF2779" s="68"/>
      <c r="AH2779" s="68"/>
      <c r="AI2779" s="68"/>
      <c r="AJ2779" s="68"/>
      <c r="AK2779" s="68"/>
      <c r="AL2779" s="68"/>
      <c r="AM2779" s="68"/>
      <c r="AN2779" s="68"/>
      <c r="AO2779" s="68"/>
      <c r="AP2779" s="68"/>
      <c r="AQ2779" s="68"/>
      <c r="AR2779" s="68"/>
      <c r="AS2779" s="68"/>
      <c r="AT2779" s="68"/>
    </row>
    <row r="2780" spans="20:46" ht="18.75" customHeight="1">
      <c r="T2780" s="68"/>
      <c r="U2780" s="68"/>
      <c r="V2780" s="68"/>
      <c r="W2780" s="68"/>
      <c r="X2780" s="68"/>
      <c r="Y2780" s="68"/>
      <c r="Z2780" s="68"/>
      <c r="AA2780" s="68"/>
      <c r="AB2780" s="68"/>
      <c r="AC2780" s="68"/>
      <c r="AD2780" s="68"/>
      <c r="AE2780" s="68"/>
      <c r="AF2780" s="68"/>
      <c r="AH2780" s="68"/>
      <c r="AI2780" s="68"/>
      <c r="AJ2780" s="68"/>
      <c r="AK2780" s="68"/>
      <c r="AL2780" s="68"/>
      <c r="AM2780" s="68"/>
      <c r="AN2780" s="68"/>
      <c r="AO2780" s="68"/>
      <c r="AP2780" s="68"/>
      <c r="AQ2780" s="68"/>
      <c r="AR2780" s="68"/>
      <c r="AS2780" s="68"/>
      <c r="AT2780" s="68"/>
    </row>
    <row r="2781" spans="20:46" ht="18.75" customHeight="1">
      <c r="T2781" s="68"/>
      <c r="U2781" s="68"/>
      <c r="V2781" s="68"/>
      <c r="W2781" s="68"/>
      <c r="X2781" s="68"/>
      <c r="Y2781" s="68"/>
      <c r="Z2781" s="68"/>
      <c r="AA2781" s="68"/>
      <c r="AB2781" s="68"/>
      <c r="AC2781" s="68"/>
      <c r="AD2781" s="68"/>
      <c r="AE2781" s="68"/>
      <c r="AF2781" s="68"/>
      <c r="AH2781" s="68"/>
      <c r="AI2781" s="68"/>
      <c r="AJ2781" s="68"/>
      <c r="AK2781" s="68"/>
      <c r="AL2781" s="68"/>
      <c r="AM2781" s="68"/>
      <c r="AN2781" s="68"/>
      <c r="AO2781" s="68"/>
      <c r="AP2781" s="68"/>
      <c r="AQ2781" s="68"/>
      <c r="AR2781" s="68"/>
      <c r="AS2781" s="68"/>
      <c r="AT2781" s="68"/>
    </row>
    <row r="2782" spans="20:46" ht="18.75" customHeight="1">
      <c r="T2782" s="68"/>
      <c r="U2782" s="68"/>
      <c r="V2782" s="68"/>
      <c r="W2782" s="68"/>
      <c r="X2782" s="68"/>
      <c r="Y2782" s="68"/>
      <c r="Z2782" s="68"/>
      <c r="AA2782" s="68"/>
      <c r="AB2782" s="68"/>
      <c r="AC2782" s="68"/>
      <c r="AD2782" s="68"/>
      <c r="AE2782" s="68"/>
      <c r="AF2782" s="68"/>
      <c r="AH2782" s="68"/>
      <c r="AI2782" s="68"/>
      <c r="AJ2782" s="68"/>
      <c r="AK2782" s="68"/>
      <c r="AL2782" s="68"/>
      <c r="AM2782" s="68"/>
      <c r="AN2782" s="68"/>
      <c r="AO2782" s="68"/>
      <c r="AP2782" s="68"/>
      <c r="AQ2782" s="68"/>
      <c r="AR2782" s="68"/>
      <c r="AS2782" s="68"/>
      <c r="AT2782" s="68"/>
    </row>
    <row r="2783" spans="20:46" ht="18.75" customHeight="1">
      <c r="T2783" s="68"/>
      <c r="U2783" s="68"/>
      <c r="V2783" s="68"/>
      <c r="W2783" s="68"/>
      <c r="X2783" s="68"/>
      <c r="Y2783" s="68"/>
      <c r="Z2783" s="68"/>
      <c r="AA2783" s="68"/>
      <c r="AB2783" s="68"/>
      <c r="AC2783" s="68"/>
      <c r="AD2783" s="68"/>
      <c r="AE2783" s="68"/>
      <c r="AF2783" s="68"/>
      <c r="AH2783" s="68"/>
      <c r="AI2783" s="68"/>
      <c r="AJ2783" s="68"/>
      <c r="AK2783" s="68"/>
      <c r="AL2783" s="68"/>
      <c r="AM2783" s="68"/>
      <c r="AN2783" s="68"/>
      <c r="AO2783" s="68"/>
      <c r="AP2783" s="68"/>
      <c r="AQ2783" s="68"/>
      <c r="AR2783" s="68"/>
      <c r="AS2783" s="68"/>
      <c r="AT2783" s="68"/>
    </row>
    <row r="2784" spans="20:46" ht="18.75" customHeight="1">
      <c r="T2784" s="68"/>
      <c r="U2784" s="68"/>
      <c r="V2784" s="68"/>
      <c r="W2784" s="68"/>
      <c r="X2784" s="68"/>
      <c r="Y2784" s="68"/>
      <c r="Z2784" s="68"/>
      <c r="AA2784" s="68"/>
      <c r="AB2784" s="68"/>
      <c r="AC2784" s="68"/>
      <c r="AD2784" s="68"/>
      <c r="AE2784" s="68"/>
      <c r="AF2784" s="68"/>
      <c r="AH2784" s="68"/>
      <c r="AI2784" s="68"/>
      <c r="AJ2784" s="68"/>
      <c r="AK2784" s="68"/>
      <c r="AL2784" s="68"/>
      <c r="AM2784" s="68"/>
      <c r="AN2784" s="68"/>
      <c r="AO2784" s="68"/>
      <c r="AP2784" s="68"/>
      <c r="AQ2784" s="68"/>
      <c r="AR2784" s="68"/>
      <c r="AS2784" s="68"/>
      <c r="AT2784" s="68"/>
    </row>
    <row r="2785" spans="20:46" ht="18.75" customHeight="1">
      <c r="T2785" s="68"/>
      <c r="U2785" s="68"/>
      <c r="V2785" s="68"/>
      <c r="W2785" s="68"/>
      <c r="X2785" s="68"/>
      <c r="Y2785" s="68"/>
      <c r="Z2785" s="68"/>
      <c r="AA2785" s="68"/>
      <c r="AB2785" s="68"/>
      <c r="AC2785" s="68"/>
      <c r="AD2785" s="68"/>
      <c r="AE2785" s="68"/>
      <c r="AF2785" s="68"/>
      <c r="AH2785" s="68"/>
      <c r="AI2785" s="68"/>
      <c r="AJ2785" s="68"/>
      <c r="AK2785" s="68"/>
      <c r="AL2785" s="68"/>
      <c r="AM2785" s="68"/>
      <c r="AN2785" s="68"/>
      <c r="AO2785" s="68"/>
      <c r="AP2785" s="68"/>
      <c r="AQ2785" s="68"/>
      <c r="AR2785" s="68"/>
      <c r="AS2785" s="68"/>
      <c r="AT2785" s="68"/>
    </row>
    <row r="2786" spans="20:46" ht="18.75" customHeight="1">
      <c r="T2786" s="68"/>
      <c r="U2786" s="68"/>
      <c r="V2786" s="68"/>
      <c r="W2786" s="68"/>
      <c r="X2786" s="68"/>
      <c r="Y2786" s="68"/>
      <c r="Z2786" s="68"/>
      <c r="AA2786" s="68"/>
      <c r="AB2786" s="68"/>
      <c r="AC2786" s="68"/>
      <c r="AD2786" s="68"/>
      <c r="AE2786" s="68"/>
      <c r="AF2786" s="68"/>
      <c r="AH2786" s="68"/>
      <c r="AI2786" s="68"/>
      <c r="AJ2786" s="68"/>
      <c r="AK2786" s="68"/>
      <c r="AL2786" s="68"/>
      <c r="AM2786" s="68"/>
      <c r="AN2786" s="68"/>
      <c r="AO2786" s="68"/>
      <c r="AP2786" s="68"/>
      <c r="AQ2786" s="68"/>
      <c r="AR2786" s="68"/>
      <c r="AS2786" s="68"/>
      <c r="AT2786" s="68"/>
    </row>
    <row r="2787" spans="20:46" ht="18.75" customHeight="1">
      <c r="T2787" s="68"/>
      <c r="U2787" s="68"/>
      <c r="V2787" s="68"/>
      <c r="W2787" s="68"/>
      <c r="X2787" s="68"/>
      <c r="Y2787" s="68"/>
      <c r="Z2787" s="68"/>
      <c r="AA2787" s="68"/>
      <c r="AB2787" s="68"/>
      <c r="AC2787" s="68"/>
      <c r="AD2787" s="68"/>
      <c r="AE2787" s="68"/>
      <c r="AF2787" s="68"/>
      <c r="AH2787" s="68"/>
      <c r="AI2787" s="68"/>
      <c r="AJ2787" s="68"/>
      <c r="AK2787" s="68"/>
      <c r="AL2787" s="68"/>
      <c r="AM2787" s="68"/>
      <c r="AN2787" s="68"/>
      <c r="AO2787" s="68"/>
      <c r="AP2787" s="68"/>
      <c r="AQ2787" s="68"/>
      <c r="AR2787" s="68"/>
      <c r="AS2787" s="68"/>
      <c r="AT2787" s="68"/>
    </row>
    <row r="2788" spans="20:46" ht="18.75" customHeight="1">
      <c r="T2788" s="68"/>
      <c r="U2788" s="68"/>
      <c r="V2788" s="68"/>
      <c r="W2788" s="68"/>
      <c r="X2788" s="68"/>
      <c r="Y2788" s="68"/>
      <c r="Z2788" s="68"/>
      <c r="AA2788" s="68"/>
      <c r="AB2788" s="68"/>
      <c r="AC2788" s="68"/>
      <c r="AD2788" s="68"/>
      <c r="AE2788" s="68"/>
      <c r="AF2788" s="68"/>
      <c r="AH2788" s="68"/>
      <c r="AI2788" s="68"/>
      <c r="AJ2788" s="68"/>
      <c r="AK2788" s="68"/>
      <c r="AL2788" s="68"/>
      <c r="AM2788" s="68"/>
      <c r="AN2788" s="68"/>
      <c r="AO2788" s="68"/>
      <c r="AP2788" s="68"/>
      <c r="AQ2788" s="68"/>
      <c r="AR2788" s="68"/>
      <c r="AS2788" s="68"/>
      <c r="AT2788" s="68"/>
    </row>
    <row r="2789" spans="20:46" ht="18.75" customHeight="1">
      <c r="T2789" s="68"/>
      <c r="U2789" s="68"/>
      <c r="V2789" s="68"/>
      <c r="W2789" s="68"/>
      <c r="X2789" s="68"/>
      <c r="Y2789" s="68"/>
      <c r="Z2789" s="68"/>
      <c r="AA2789" s="68"/>
      <c r="AB2789" s="68"/>
      <c r="AC2789" s="68"/>
      <c r="AD2789" s="68"/>
      <c r="AE2789" s="68"/>
      <c r="AF2789" s="68"/>
      <c r="AH2789" s="68"/>
      <c r="AI2789" s="68"/>
      <c r="AJ2789" s="68"/>
      <c r="AK2789" s="68"/>
      <c r="AL2789" s="68"/>
      <c r="AM2789" s="68"/>
      <c r="AN2789" s="68"/>
      <c r="AO2789" s="68"/>
      <c r="AP2789" s="68"/>
      <c r="AQ2789" s="68"/>
      <c r="AR2789" s="68"/>
      <c r="AS2789" s="68"/>
      <c r="AT2789" s="68"/>
    </row>
    <row r="2790" spans="20:46" ht="18.75" customHeight="1">
      <c r="T2790" s="68"/>
      <c r="U2790" s="68"/>
      <c r="V2790" s="68"/>
      <c r="W2790" s="68"/>
      <c r="X2790" s="68"/>
      <c r="Y2790" s="68"/>
      <c r="Z2790" s="68"/>
      <c r="AA2790" s="68"/>
      <c r="AB2790" s="68"/>
      <c r="AC2790" s="68"/>
      <c r="AD2790" s="68"/>
      <c r="AE2790" s="68"/>
      <c r="AF2790" s="68"/>
      <c r="AH2790" s="68"/>
      <c r="AI2790" s="68"/>
      <c r="AJ2790" s="68"/>
      <c r="AK2790" s="68"/>
      <c r="AL2790" s="68"/>
      <c r="AM2790" s="68"/>
      <c r="AN2790" s="68"/>
      <c r="AO2790" s="68"/>
      <c r="AP2790" s="68"/>
      <c r="AQ2790" s="68"/>
      <c r="AR2790" s="68"/>
      <c r="AS2790" s="68"/>
      <c r="AT2790" s="68"/>
    </row>
    <row r="2791" spans="20:46" ht="18.75" customHeight="1">
      <c r="T2791" s="68"/>
      <c r="U2791" s="68"/>
      <c r="V2791" s="68"/>
      <c r="W2791" s="68"/>
      <c r="X2791" s="68"/>
      <c r="Y2791" s="68"/>
      <c r="Z2791" s="68"/>
      <c r="AA2791" s="68"/>
      <c r="AB2791" s="68"/>
      <c r="AC2791" s="68"/>
      <c r="AD2791" s="68"/>
      <c r="AE2791" s="68"/>
      <c r="AF2791" s="68"/>
      <c r="AH2791" s="68"/>
      <c r="AI2791" s="68"/>
      <c r="AJ2791" s="68"/>
      <c r="AK2791" s="68"/>
      <c r="AL2791" s="68"/>
      <c r="AM2791" s="68"/>
      <c r="AN2791" s="68"/>
      <c r="AO2791" s="68"/>
      <c r="AP2791" s="68"/>
      <c r="AQ2791" s="68"/>
      <c r="AR2791" s="68"/>
      <c r="AS2791" s="68"/>
      <c r="AT2791" s="68"/>
    </row>
    <row r="2792" spans="20:46" ht="18.75" customHeight="1">
      <c r="T2792" s="68"/>
      <c r="U2792" s="68"/>
      <c r="V2792" s="68"/>
      <c r="W2792" s="68"/>
      <c r="X2792" s="68"/>
      <c r="Y2792" s="68"/>
      <c r="Z2792" s="68"/>
      <c r="AA2792" s="68"/>
      <c r="AB2792" s="68"/>
      <c r="AC2792" s="68"/>
      <c r="AD2792" s="68"/>
      <c r="AE2792" s="68"/>
      <c r="AF2792" s="68"/>
      <c r="AH2792" s="68"/>
      <c r="AI2792" s="68"/>
      <c r="AJ2792" s="68"/>
      <c r="AK2792" s="68"/>
      <c r="AL2792" s="68"/>
      <c r="AM2792" s="68"/>
      <c r="AN2792" s="68"/>
      <c r="AO2792" s="68"/>
      <c r="AP2792" s="68"/>
      <c r="AQ2792" s="68"/>
      <c r="AR2792" s="68"/>
      <c r="AS2792" s="68"/>
      <c r="AT2792" s="68"/>
    </row>
    <row r="2793" spans="20:46" ht="18.75" customHeight="1">
      <c r="T2793" s="68"/>
      <c r="U2793" s="68"/>
      <c r="V2793" s="68"/>
      <c r="W2793" s="68"/>
      <c r="X2793" s="68"/>
      <c r="Y2793" s="68"/>
      <c r="Z2793" s="68"/>
      <c r="AA2793" s="68"/>
      <c r="AB2793" s="68"/>
      <c r="AC2793" s="68"/>
      <c r="AD2793" s="68"/>
      <c r="AE2793" s="68"/>
      <c r="AF2793" s="68"/>
      <c r="AH2793" s="68"/>
      <c r="AI2793" s="68"/>
      <c r="AJ2793" s="68"/>
      <c r="AK2793" s="68"/>
      <c r="AL2793" s="68"/>
      <c r="AM2793" s="68"/>
      <c r="AN2793" s="68"/>
      <c r="AO2793" s="68"/>
      <c r="AP2793" s="68"/>
      <c r="AQ2793" s="68"/>
      <c r="AR2793" s="68"/>
      <c r="AS2793" s="68"/>
      <c r="AT2793" s="68"/>
    </row>
    <row r="2794" spans="20:46" ht="18.75" customHeight="1">
      <c r="T2794" s="68"/>
      <c r="U2794" s="68"/>
      <c r="V2794" s="68"/>
      <c r="W2794" s="68"/>
      <c r="X2794" s="68"/>
      <c r="Y2794" s="68"/>
      <c r="Z2794" s="68"/>
      <c r="AA2794" s="68"/>
      <c r="AB2794" s="68"/>
      <c r="AC2794" s="68"/>
      <c r="AD2794" s="68"/>
      <c r="AE2794" s="68"/>
      <c r="AF2794" s="68"/>
      <c r="AH2794" s="68"/>
      <c r="AI2794" s="68"/>
      <c r="AJ2794" s="68"/>
      <c r="AK2794" s="68"/>
      <c r="AL2794" s="68"/>
      <c r="AM2794" s="68"/>
      <c r="AN2794" s="68"/>
      <c r="AO2794" s="68"/>
      <c r="AP2794" s="68"/>
      <c r="AQ2794" s="68"/>
      <c r="AR2794" s="68"/>
      <c r="AS2794" s="68"/>
      <c r="AT2794" s="68"/>
    </row>
    <row r="2795" spans="20:46" ht="18.75" customHeight="1">
      <c r="T2795" s="68"/>
      <c r="U2795" s="68"/>
      <c r="V2795" s="68"/>
      <c r="W2795" s="68"/>
      <c r="X2795" s="68"/>
      <c r="Y2795" s="68"/>
      <c r="Z2795" s="68"/>
      <c r="AA2795" s="68"/>
      <c r="AB2795" s="68"/>
      <c r="AC2795" s="68"/>
      <c r="AD2795" s="68"/>
      <c r="AE2795" s="68"/>
      <c r="AF2795" s="68"/>
      <c r="AH2795" s="68"/>
      <c r="AI2795" s="68"/>
      <c r="AJ2795" s="68"/>
      <c r="AK2795" s="68"/>
      <c r="AL2795" s="68"/>
      <c r="AM2795" s="68"/>
      <c r="AN2795" s="68"/>
      <c r="AO2795" s="68"/>
      <c r="AP2795" s="68"/>
      <c r="AQ2795" s="68"/>
      <c r="AR2795" s="68"/>
      <c r="AS2795" s="68"/>
      <c r="AT2795" s="68"/>
    </row>
    <row r="2796" spans="20:46" ht="18.75" customHeight="1">
      <c r="T2796" s="68"/>
      <c r="U2796" s="68"/>
      <c r="V2796" s="68"/>
      <c r="W2796" s="68"/>
      <c r="X2796" s="68"/>
      <c r="Y2796" s="68"/>
      <c r="Z2796" s="68"/>
      <c r="AA2796" s="68"/>
      <c r="AB2796" s="68"/>
      <c r="AC2796" s="68"/>
      <c r="AD2796" s="68"/>
      <c r="AE2796" s="68"/>
      <c r="AF2796" s="68"/>
      <c r="AH2796" s="68"/>
      <c r="AI2796" s="68"/>
      <c r="AJ2796" s="68"/>
      <c r="AK2796" s="68"/>
      <c r="AL2796" s="68"/>
      <c r="AM2796" s="68"/>
      <c r="AN2796" s="68"/>
      <c r="AO2796" s="68"/>
      <c r="AP2796" s="68"/>
      <c r="AQ2796" s="68"/>
      <c r="AR2796" s="68"/>
      <c r="AS2796" s="68"/>
      <c r="AT2796" s="68"/>
    </row>
    <row r="2797" spans="20:46" ht="18.75" customHeight="1">
      <c r="T2797" s="68"/>
      <c r="U2797" s="68"/>
      <c r="V2797" s="68"/>
      <c r="W2797" s="68"/>
      <c r="X2797" s="68"/>
      <c r="Y2797" s="68"/>
      <c r="Z2797" s="68"/>
      <c r="AA2797" s="68"/>
      <c r="AB2797" s="68"/>
      <c r="AC2797" s="68"/>
      <c r="AD2797" s="68"/>
      <c r="AE2797" s="68"/>
      <c r="AF2797" s="68"/>
      <c r="AH2797" s="68"/>
      <c r="AI2797" s="68"/>
      <c r="AJ2797" s="68"/>
      <c r="AK2797" s="68"/>
      <c r="AL2797" s="68"/>
      <c r="AM2797" s="68"/>
      <c r="AN2797" s="68"/>
      <c r="AO2797" s="68"/>
      <c r="AP2797" s="68"/>
      <c r="AQ2797" s="68"/>
      <c r="AR2797" s="68"/>
      <c r="AS2797" s="68"/>
      <c r="AT2797" s="68"/>
    </row>
    <row r="2798" spans="20:46" ht="18.75" customHeight="1">
      <c r="T2798" s="68"/>
      <c r="U2798" s="68"/>
      <c r="V2798" s="68"/>
      <c r="W2798" s="68"/>
      <c r="X2798" s="68"/>
      <c r="Y2798" s="68"/>
      <c r="Z2798" s="68"/>
      <c r="AA2798" s="68"/>
      <c r="AB2798" s="68"/>
      <c r="AC2798" s="68"/>
      <c r="AD2798" s="68"/>
      <c r="AE2798" s="68"/>
      <c r="AF2798" s="68"/>
      <c r="AH2798" s="68"/>
      <c r="AI2798" s="68"/>
      <c r="AJ2798" s="68"/>
      <c r="AK2798" s="68"/>
      <c r="AL2798" s="68"/>
      <c r="AM2798" s="68"/>
      <c r="AN2798" s="68"/>
      <c r="AO2798" s="68"/>
      <c r="AP2798" s="68"/>
      <c r="AQ2798" s="68"/>
      <c r="AR2798" s="68"/>
      <c r="AS2798" s="68"/>
      <c r="AT2798" s="68"/>
    </row>
    <row r="2799" spans="20:46" ht="18.75" customHeight="1">
      <c r="T2799" s="68"/>
      <c r="U2799" s="68"/>
      <c r="V2799" s="68"/>
      <c r="W2799" s="68"/>
      <c r="X2799" s="68"/>
      <c r="Y2799" s="68"/>
      <c r="Z2799" s="68"/>
      <c r="AA2799" s="68"/>
      <c r="AB2799" s="68"/>
      <c r="AC2799" s="68"/>
      <c r="AD2799" s="68"/>
      <c r="AE2799" s="68"/>
      <c r="AF2799" s="68"/>
      <c r="AH2799" s="68"/>
      <c r="AI2799" s="68"/>
      <c r="AJ2799" s="68"/>
      <c r="AK2799" s="68"/>
      <c r="AL2799" s="68"/>
      <c r="AM2799" s="68"/>
      <c r="AN2799" s="68"/>
      <c r="AO2799" s="68"/>
      <c r="AP2799" s="68"/>
      <c r="AQ2799" s="68"/>
      <c r="AR2799" s="68"/>
      <c r="AS2799" s="68"/>
      <c r="AT2799" s="68"/>
    </row>
    <row r="2800" spans="20:46" ht="18.75" customHeight="1">
      <c r="T2800" s="68"/>
      <c r="U2800" s="68"/>
      <c r="V2800" s="68"/>
      <c r="W2800" s="68"/>
      <c r="X2800" s="68"/>
      <c r="Y2800" s="68"/>
      <c r="Z2800" s="68"/>
      <c r="AA2800" s="68"/>
      <c r="AB2800" s="68"/>
      <c r="AC2800" s="68"/>
      <c r="AD2800" s="68"/>
      <c r="AE2800" s="68"/>
      <c r="AF2800" s="68"/>
      <c r="AH2800" s="68"/>
      <c r="AI2800" s="68"/>
      <c r="AJ2800" s="68"/>
      <c r="AK2800" s="68"/>
      <c r="AL2800" s="68"/>
      <c r="AM2800" s="68"/>
      <c r="AN2800" s="68"/>
      <c r="AO2800" s="68"/>
      <c r="AP2800" s="68"/>
      <c r="AQ2800" s="68"/>
      <c r="AR2800" s="68"/>
      <c r="AS2800" s="68"/>
      <c r="AT2800" s="68"/>
    </row>
    <row r="2801" spans="20:46" ht="18.75" customHeight="1">
      <c r="T2801" s="68"/>
      <c r="U2801" s="68"/>
      <c r="V2801" s="68"/>
      <c r="W2801" s="68"/>
      <c r="X2801" s="68"/>
      <c r="Y2801" s="68"/>
      <c r="Z2801" s="68"/>
      <c r="AA2801" s="68"/>
      <c r="AB2801" s="68"/>
      <c r="AC2801" s="68"/>
      <c r="AD2801" s="68"/>
      <c r="AE2801" s="68"/>
      <c r="AF2801" s="68"/>
      <c r="AH2801" s="68"/>
      <c r="AI2801" s="68"/>
      <c r="AJ2801" s="68"/>
      <c r="AK2801" s="68"/>
      <c r="AL2801" s="68"/>
      <c r="AM2801" s="68"/>
      <c r="AN2801" s="68"/>
      <c r="AO2801" s="68"/>
      <c r="AP2801" s="68"/>
      <c r="AQ2801" s="68"/>
      <c r="AR2801" s="68"/>
      <c r="AS2801" s="68"/>
      <c r="AT2801" s="68"/>
    </row>
    <row r="2802" spans="20:46" ht="18.75" customHeight="1">
      <c r="T2802" s="68"/>
      <c r="U2802" s="68"/>
      <c r="V2802" s="68"/>
      <c r="W2802" s="68"/>
      <c r="X2802" s="68"/>
      <c r="Y2802" s="68"/>
      <c r="Z2802" s="68"/>
      <c r="AA2802" s="68"/>
      <c r="AB2802" s="68"/>
      <c r="AC2802" s="68"/>
      <c r="AD2802" s="68"/>
      <c r="AE2802" s="68"/>
      <c r="AF2802" s="68"/>
      <c r="AH2802" s="68"/>
      <c r="AI2802" s="68"/>
      <c r="AJ2802" s="68"/>
      <c r="AK2802" s="68"/>
      <c r="AL2802" s="68"/>
      <c r="AM2802" s="68"/>
      <c r="AN2802" s="68"/>
      <c r="AO2802" s="68"/>
      <c r="AP2802" s="68"/>
      <c r="AQ2802" s="68"/>
      <c r="AR2802" s="68"/>
      <c r="AS2802" s="68"/>
      <c r="AT2802" s="68"/>
    </row>
    <row r="2803" spans="20:46" ht="18.75" customHeight="1">
      <c r="T2803" s="68"/>
      <c r="U2803" s="68"/>
      <c r="V2803" s="68"/>
      <c r="W2803" s="68"/>
      <c r="X2803" s="68"/>
      <c r="Y2803" s="68"/>
      <c r="Z2803" s="68"/>
      <c r="AA2803" s="68"/>
      <c r="AB2803" s="68"/>
      <c r="AC2803" s="68"/>
      <c r="AD2803" s="68"/>
      <c r="AE2803" s="68"/>
      <c r="AF2803" s="68"/>
      <c r="AH2803" s="68"/>
      <c r="AI2803" s="68"/>
      <c r="AJ2803" s="68"/>
      <c r="AK2803" s="68"/>
      <c r="AL2803" s="68"/>
      <c r="AM2803" s="68"/>
      <c r="AN2803" s="68"/>
      <c r="AO2803" s="68"/>
      <c r="AP2803" s="68"/>
      <c r="AQ2803" s="68"/>
      <c r="AR2803" s="68"/>
      <c r="AS2803" s="68"/>
      <c r="AT2803" s="68"/>
    </row>
    <row r="2804" spans="20:46" ht="18.75" customHeight="1">
      <c r="T2804" s="68"/>
      <c r="U2804" s="68"/>
      <c r="V2804" s="68"/>
      <c r="W2804" s="68"/>
      <c r="X2804" s="68"/>
      <c r="Y2804" s="68"/>
      <c r="Z2804" s="68"/>
      <c r="AA2804" s="68"/>
      <c r="AB2804" s="68"/>
      <c r="AC2804" s="68"/>
      <c r="AD2804" s="68"/>
      <c r="AE2804" s="68"/>
      <c r="AF2804" s="68"/>
      <c r="AH2804" s="68"/>
      <c r="AI2804" s="68"/>
      <c r="AJ2804" s="68"/>
      <c r="AK2804" s="68"/>
      <c r="AL2804" s="68"/>
      <c r="AM2804" s="68"/>
      <c r="AN2804" s="68"/>
      <c r="AO2804" s="68"/>
      <c r="AP2804" s="68"/>
      <c r="AQ2804" s="68"/>
      <c r="AR2804" s="68"/>
      <c r="AS2804" s="68"/>
      <c r="AT2804" s="68"/>
    </row>
    <row r="2805" spans="20:46" ht="18.75" customHeight="1">
      <c r="T2805" s="68"/>
      <c r="U2805" s="68"/>
      <c r="V2805" s="68"/>
      <c r="W2805" s="68"/>
      <c r="X2805" s="68"/>
      <c r="Y2805" s="68"/>
      <c r="Z2805" s="68"/>
      <c r="AA2805" s="68"/>
      <c r="AB2805" s="68"/>
      <c r="AC2805" s="68"/>
      <c r="AD2805" s="68"/>
      <c r="AE2805" s="68"/>
      <c r="AF2805" s="68"/>
      <c r="AH2805" s="68"/>
      <c r="AI2805" s="68"/>
      <c r="AJ2805" s="68"/>
      <c r="AK2805" s="68"/>
      <c r="AL2805" s="68"/>
      <c r="AM2805" s="68"/>
      <c r="AN2805" s="68"/>
      <c r="AO2805" s="68"/>
      <c r="AP2805" s="68"/>
      <c r="AQ2805" s="68"/>
      <c r="AR2805" s="68"/>
      <c r="AS2805" s="68"/>
      <c r="AT2805" s="68"/>
    </row>
    <row r="2806" spans="20:46" ht="18.75" customHeight="1">
      <c r="T2806" s="68"/>
      <c r="U2806" s="68"/>
      <c r="V2806" s="68"/>
      <c r="W2806" s="68"/>
      <c r="X2806" s="68"/>
      <c r="Y2806" s="68"/>
      <c r="Z2806" s="68"/>
      <c r="AA2806" s="68"/>
      <c r="AB2806" s="68"/>
      <c r="AC2806" s="68"/>
      <c r="AD2806" s="68"/>
      <c r="AE2806" s="68"/>
      <c r="AF2806" s="68"/>
      <c r="AH2806" s="68"/>
      <c r="AI2806" s="68"/>
      <c r="AJ2806" s="68"/>
      <c r="AK2806" s="68"/>
      <c r="AL2806" s="68"/>
      <c r="AM2806" s="68"/>
      <c r="AN2806" s="68"/>
      <c r="AO2806" s="68"/>
      <c r="AP2806" s="68"/>
      <c r="AQ2806" s="68"/>
      <c r="AR2806" s="68"/>
      <c r="AS2806" s="68"/>
      <c r="AT2806" s="68"/>
    </row>
    <row r="2807" spans="20:46" ht="18.75" customHeight="1">
      <c r="T2807" s="68"/>
      <c r="U2807" s="68"/>
      <c r="V2807" s="68"/>
      <c r="W2807" s="68"/>
      <c r="X2807" s="68"/>
      <c r="Y2807" s="68"/>
      <c r="Z2807" s="68"/>
      <c r="AA2807" s="68"/>
      <c r="AB2807" s="68"/>
      <c r="AC2807" s="68"/>
      <c r="AD2807" s="68"/>
      <c r="AE2807" s="68"/>
      <c r="AF2807" s="68"/>
      <c r="AH2807" s="68"/>
      <c r="AI2807" s="68"/>
      <c r="AJ2807" s="68"/>
      <c r="AK2807" s="68"/>
      <c r="AL2807" s="68"/>
      <c r="AM2807" s="68"/>
      <c r="AN2807" s="68"/>
      <c r="AO2807" s="68"/>
      <c r="AP2807" s="68"/>
      <c r="AQ2807" s="68"/>
      <c r="AR2807" s="68"/>
      <c r="AS2807" s="68"/>
      <c r="AT2807" s="68"/>
    </row>
    <row r="2808" spans="20:46" ht="18.75" customHeight="1">
      <c r="T2808" s="68"/>
      <c r="U2808" s="68"/>
      <c r="V2808" s="68"/>
      <c r="W2808" s="68"/>
      <c r="X2808" s="68"/>
      <c r="Y2808" s="68"/>
      <c r="Z2808" s="68"/>
      <c r="AA2808" s="68"/>
      <c r="AB2808" s="68"/>
      <c r="AC2808" s="68"/>
      <c r="AD2808" s="68"/>
      <c r="AE2808" s="68"/>
      <c r="AF2808" s="68"/>
      <c r="AH2808" s="68"/>
      <c r="AI2808" s="68"/>
      <c r="AJ2808" s="68"/>
      <c r="AK2808" s="68"/>
      <c r="AL2808" s="68"/>
      <c r="AM2808" s="68"/>
      <c r="AN2808" s="68"/>
      <c r="AO2808" s="68"/>
      <c r="AP2808" s="68"/>
      <c r="AQ2808" s="68"/>
      <c r="AR2808" s="68"/>
      <c r="AS2808" s="68"/>
      <c r="AT2808" s="68"/>
    </row>
    <row r="2809" spans="20:46" ht="18.75" customHeight="1">
      <c r="T2809" s="68"/>
      <c r="U2809" s="68"/>
      <c r="V2809" s="68"/>
      <c r="W2809" s="68"/>
      <c r="X2809" s="68"/>
      <c r="Y2809" s="68"/>
      <c r="Z2809" s="68"/>
      <c r="AA2809" s="68"/>
      <c r="AB2809" s="68"/>
      <c r="AC2809" s="68"/>
      <c r="AD2809" s="68"/>
      <c r="AE2809" s="68"/>
      <c r="AF2809" s="68"/>
      <c r="AH2809" s="68"/>
      <c r="AI2809" s="68"/>
      <c r="AJ2809" s="68"/>
      <c r="AK2809" s="68"/>
      <c r="AL2809" s="68"/>
      <c r="AM2809" s="68"/>
      <c r="AN2809" s="68"/>
      <c r="AO2809" s="68"/>
      <c r="AP2809" s="68"/>
      <c r="AQ2809" s="68"/>
      <c r="AR2809" s="68"/>
      <c r="AS2809" s="68"/>
      <c r="AT2809" s="68"/>
    </row>
    <row r="2810" spans="20:46" ht="18.75" customHeight="1">
      <c r="T2810" s="68"/>
      <c r="U2810" s="68"/>
      <c r="V2810" s="68"/>
      <c r="W2810" s="68"/>
      <c r="X2810" s="68"/>
      <c r="Y2810" s="68"/>
      <c r="Z2810" s="68"/>
      <c r="AA2810" s="68"/>
      <c r="AB2810" s="68"/>
      <c r="AC2810" s="68"/>
      <c r="AD2810" s="68"/>
      <c r="AE2810" s="68"/>
      <c r="AF2810" s="68"/>
      <c r="AH2810" s="68"/>
      <c r="AI2810" s="68"/>
      <c r="AJ2810" s="68"/>
      <c r="AK2810" s="68"/>
      <c r="AL2810" s="68"/>
      <c r="AM2810" s="68"/>
      <c r="AN2810" s="68"/>
      <c r="AO2810" s="68"/>
      <c r="AP2810" s="68"/>
      <c r="AQ2810" s="68"/>
      <c r="AR2810" s="68"/>
      <c r="AS2810" s="68"/>
      <c r="AT2810" s="68"/>
    </row>
    <row r="2811" spans="20:46" ht="18.75" customHeight="1">
      <c r="T2811" s="68"/>
      <c r="U2811" s="68"/>
      <c r="V2811" s="68"/>
      <c r="W2811" s="68"/>
      <c r="X2811" s="68"/>
      <c r="Y2811" s="68"/>
      <c r="Z2811" s="68"/>
      <c r="AA2811" s="68"/>
      <c r="AB2811" s="68"/>
      <c r="AC2811" s="68"/>
      <c r="AD2811" s="68"/>
      <c r="AE2811" s="68"/>
      <c r="AF2811" s="68"/>
      <c r="AH2811" s="68"/>
      <c r="AI2811" s="68"/>
      <c r="AJ2811" s="68"/>
      <c r="AK2811" s="68"/>
      <c r="AL2811" s="68"/>
      <c r="AM2811" s="68"/>
      <c r="AN2811" s="68"/>
      <c r="AO2811" s="68"/>
      <c r="AP2811" s="68"/>
      <c r="AQ2811" s="68"/>
      <c r="AR2811" s="68"/>
      <c r="AS2811" s="68"/>
      <c r="AT2811" s="68"/>
    </row>
    <row r="2812" spans="20:46" ht="18.75" customHeight="1">
      <c r="T2812" s="68"/>
      <c r="U2812" s="68"/>
      <c r="V2812" s="68"/>
      <c r="W2812" s="68"/>
      <c r="X2812" s="68"/>
      <c r="Y2812" s="68"/>
      <c r="Z2812" s="68"/>
      <c r="AA2812" s="68"/>
      <c r="AB2812" s="68"/>
      <c r="AC2812" s="68"/>
      <c r="AD2812" s="68"/>
      <c r="AE2812" s="68"/>
      <c r="AF2812" s="68"/>
      <c r="AH2812" s="68"/>
      <c r="AI2812" s="68"/>
      <c r="AJ2812" s="68"/>
      <c r="AK2812" s="68"/>
      <c r="AL2812" s="68"/>
      <c r="AM2812" s="68"/>
      <c r="AN2812" s="68"/>
      <c r="AO2812" s="68"/>
      <c r="AP2812" s="68"/>
      <c r="AQ2812" s="68"/>
      <c r="AR2812" s="68"/>
      <c r="AS2812" s="68"/>
      <c r="AT2812" s="68"/>
    </row>
    <row r="2813" spans="20:46" ht="18.75" customHeight="1">
      <c r="T2813" s="68"/>
      <c r="U2813" s="68"/>
      <c r="V2813" s="68"/>
      <c r="W2813" s="68"/>
      <c r="X2813" s="68"/>
      <c r="Y2813" s="68"/>
      <c r="Z2813" s="68"/>
      <c r="AA2813" s="68"/>
      <c r="AB2813" s="68"/>
      <c r="AC2813" s="68"/>
      <c r="AD2813" s="68"/>
      <c r="AE2813" s="68"/>
      <c r="AF2813" s="68"/>
      <c r="AH2813" s="68"/>
      <c r="AI2813" s="68"/>
      <c r="AJ2813" s="68"/>
      <c r="AK2813" s="68"/>
      <c r="AL2813" s="68"/>
      <c r="AM2813" s="68"/>
      <c r="AN2813" s="68"/>
      <c r="AO2813" s="68"/>
      <c r="AP2813" s="68"/>
      <c r="AQ2813" s="68"/>
      <c r="AR2813" s="68"/>
      <c r="AS2813" s="68"/>
      <c r="AT2813" s="68"/>
    </row>
    <row r="2814" spans="20:46" ht="18.75" customHeight="1">
      <c r="T2814" s="68"/>
      <c r="U2814" s="68"/>
      <c r="V2814" s="68"/>
      <c r="W2814" s="68"/>
      <c r="X2814" s="68"/>
      <c r="Y2814" s="68"/>
      <c r="Z2814" s="68"/>
      <c r="AA2814" s="68"/>
      <c r="AB2814" s="68"/>
      <c r="AC2814" s="68"/>
      <c r="AD2814" s="68"/>
      <c r="AE2814" s="68"/>
      <c r="AF2814" s="68"/>
      <c r="AH2814" s="68"/>
      <c r="AI2814" s="68"/>
      <c r="AJ2814" s="68"/>
      <c r="AK2814" s="68"/>
      <c r="AL2814" s="68"/>
      <c r="AM2814" s="68"/>
      <c r="AN2814" s="68"/>
      <c r="AO2814" s="68"/>
      <c r="AP2814" s="68"/>
      <c r="AQ2814" s="68"/>
      <c r="AR2814" s="68"/>
      <c r="AS2814" s="68"/>
      <c r="AT2814" s="68"/>
    </row>
    <row r="2815" spans="20:46" ht="18.75" customHeight="1">
      <c r="T2815" s="68"/>
      <c r="U2815" s="68"/>
      <c r="V2815" s="68"/>
      <c r="W2815" s="68"/>
      <c r="X2815" s="68"/>
      <c r="Y2815" s="68"/>
      <c r="Z2815" s="68"/>
      <c r="AA2815" s="68"/>
      <c r="AB2815" s="68"/>
      <c r="AC2815" s="68"/>
      <c r="AD2815" s="68"/>
      <c r="AE2815" s="68"/>
      <c r="AF2815" s="68"/>
      <c r="AH2815" s="68"/>
      <c r="AI2815" s="68"/>
      <c r="AJ2815" s="68"/>
      <c r="AK2815" s="68"/>
      <c r="AL2815" s="68"/>
      <c r="AM2815" s="68"/>
      <c r="AN2815" s="68"/>
      <c r="AO2815" s="68"/>
      <c r="AP2815" s="68"/>
      <c r="AQ2815" s="68"/>
      <c r="AR2815" s="68"/>
      <c r="AS2815" s="68"/>
      <c r="AT2815" s="68"/>
    </row>
    <row r="2816" spans="20:46" ht="18.75" customHeight="1">
      <c r="T2816" s="68"/>
      <c r="U2816" s="68"/>
      <c r="V2816" s="68"/>
      <c r="W2816" s="68"/>
      <c r="X2816" s="68"/>
      <c r="Y2816" s="68"/>
      <c r="Z2816" s="68"/>
      <c r="AA2816" s="68"/>
      <c r="AB2816" s="68"/>
      <c r="AC2816" s="68"/>
      <c r="AD2816" s="68"/>
      <c r="AE2816" s="68"/>
      <c r="AF2816" s="68"/>
      <c r="AH2816" s="68"/>
      <c r="AI2816" s="68"/>
      <c r="AJ2816" s="68"/>
      <c r="AK2816" s="68"/>
      <c r="AL2816" s="68"/>
      <c r="AM2816" s="68"/>
      <c r="AN2816" s="68"/>
      <c r="AO2816" s="68"/>
      <c r="AP2816" s="68"/>
      <c r="AQ2816" s="68"/>
      <c r="AR2816" s="68"/>
      <c r="AS2816" s="68"/>
      <c r="AT2816" s="68"/>
    </row>
    <row r="2817" spans="20:46" ht="18.75" customHeight="1">
      <c r="T2817" s="68"/>
      <c r="U2817" s="68"/>
      <c r="V2817" s="68"/>
      <c r="W2817" s="68"/>
      <c r="X2817" s="68"/>
      <c r="Y2817" s="68"/>
      <c r="Z2817" s="68"/>
      <c r="AA2817" s="68"/>
      <c r="AB2817" s="68"/>
      <c r="AC2817" s="68"/>
      <c r="AD2817" s="68"/>
      <c r="AE2817" s="68"/>
      <c r="AF2817" s="68"/>
      <c r="AH2817" s="68"/>
      <c r="AI2817" s="68"/>
      <c r="AJ2817" s="68"/>
      <c r="AK2817" s="68"/>
      <c r="AL2817" s="68"/>
      <c r="AM2817" s="68"/>
      <c r="AN2817" s="68"/>
      <c r="AO2817" s="68"/>
      <c r="AP2817" s="68"/>
      <c r="AQ2817" s="68"/>
      <c r="AR2817" s="68"/>
      <c r="AS2817" s="68"/>
      <c r="AT2817" s="68"/>
    </row>
    <row r="2818" spans="20:46" ht="18.75" customHeight="1">
      <c r="T2818" s="68"/>
      <c r="U2818" s="68"/>
      <c r="V2818" s="68"/>
      <c r="W2818" s="68"/>
      <c r="X2818" s="68"/>
      <c r="Y2818" s="68"/>
      <c r="Z2818" s="68"/>
      <c r="AA2818" s="68"/>
      <c r="AB2818" s="68"/>
      <c r="AC2818" s="68"/>
      <c r="AD2818" s="68"/>
      <c r="AE2818" s="68"/>
      <c r="AF2818" s="68"/>
      <c r="AH2818" s="68"/>
      <c r="AI2818" s="68"/>
      <c r="AJ2818" s="68"/>
      <c r="AK2818" s="68"/>
      <c r="AL2818" s="68"/>
      <c r="AM2818" s="68"/>
      <c r="AN2818" s="68"/>
      <c r="AO2818" s="68"/>
      <c r="AP2818" s="68"/>
      <c r="AQ2818" s="68"/>
      <c r="AR2818" s="68"/>
      <c r="AS2818" s="68"/>
      <c r="AT2818" s="68"/>
    </row>
    <row r="2819" spans="20:46" ht="18.75" customHeight="1">
      <c r="T2819" s="68"/>
      <c r="U2819" s="68"/>
      <c r="V2819" s="68"/>
      <c r="W2819" s="68"/>
      <c r="X2819" s="68"/>
      <c r="Y2819" s="68"/>
      <c r="Z2819" s="68"/>
      <c r="AA2819" s="68"/>
      <c r="AB2819" s="68"/>
      <c r="AC2819" s="68"/>
      <c r="AD2819" s="68"/>
      <c r="AE2819" s="68"/>
      <c r="AF2819" s="68"/>
      <c r="AH2819" s="68"/>
      <c r="AI2819" s="68"/>
      <c r="AJ2819" s="68"/>
      <c r="AK2819" s="68"/>
      <c r="AL2819" s="68"/>
      <c r="AM2819" s="68"/>
      <c r="AN2819" s="68"/>
      <c r="AO2819" s="68"/>
      <c r="AP2819" s="68"/>
      <c r="AQ2819" s="68"/>
      <c r="AR2819" s="68"/>
      <c r="AS2819" s="68"/>
      <c r="AT2819" s="68"/>
    </row>
    <row r="2820" spans="20:46" ht="18.75" customHeight="1">
      <c r="T2820" s="68"/>
      <c r="U2820" s="68"/>
      <c r="V2820" s="68"/>
      <c r="W2820" s="68"/>
      <c r="X2820" s="68"/>
      <c r="Y2820" s="68"/>
      <c r="Z2820" s="68"/>
      <c r="AA2820" s="68"/>
      <c r="AB2820" s="68"/>
      <c r="AC2820" s="68"/>
      <c r="AD2820" s="68"/>
      <c r="AE2820" s="68"/>
      <c r="AF2820" s="68"/>
      <c r="AH2820" s="68"/>
      <c r="AI2820" s="68"/>
      <c r="AJ2820" s="68"/>
      <c r="AK2820" s="68"/>
      <c r="AL2820" s="68"/>
      <c r="AM2820" s="68"/>
      <c r="AN2820" s="68"/>
      <c r="AO2820" s="68"/>
      <c r="AP2820" s="68"/>
      <c r="AQ2820" s="68"/>
      <c r="AR2820" s="68"/>
      <c r="AS2820" s="68"/>
      <c r="AT2820" s="68"/>
    </row>
    <row r="2821" spans="20:46" ht="18.75" customHeight="1">
      <c r="T2821" s="68"/>
      <c r="U2821" s="68"/>
      <c r="V2821" s="68"/>
      <c r="W2821" s="68"/>
      <c r="X2821" s="68"/>
      <c r="Y2821" s="68"/>
      <c r="Z2821" s="68"/>
      <c r="AA2821" s="68"/>
      <c r="AB2821" s="68"/>
      <c r="AC2821" s="68"/>
      <c r="AD2821" s="68"/>
      <c r="AE2821" s="68"/>
      <c r="AF2821" s="68"/>
      <c r="AH2821" s="68"/>
      <c r="AI2821" s="68"/>
      <c r="AJ2821" s="68"/>
      <c r="AK2821" s="68"/>
      <c r="AL2821" s="68"/>
      <c r="AM2821" s="68"/>
      <c r="AN2821" s="68"/>
      <c r="AO2821" s="68"/>
      <c r="AP2821" s="68"/>
      <c r="AQ2821" s="68"/>
      <c r="AR2821" s="68"/>
      <c r="AS2821" s="68"/>
      <c r="AT2821" s="68"/>
    </row>
    <row r="2822" spans="20:46" ht="18.75" customHeight="1">
      <c r="T2822" s="68"/>
      <c r="U2822" s="68"/>
      <c r="V2822" s="68"/>
      <c r="W2822" s="68"/>
      <c r="X2822" s="68"/>
      <c r="Y2822" s="68"/>
      <c r="Z2822" s="68"/>
      <c r="AA2822" s="68"/>
      <c r="AB2822" s="68"/>
      <c r="AC2822" s="68"/>
      <c r="AD2822" s="68"/>
      <c r="AE2822" s="68"/>
      <c r="AF2822" s="68"/>
      <c r="AH2822" s="68"/>
      <c r="AI2822" s="68"/>
      <c r="AJ2822" s="68"/>
      <c r="AK2822" s="68"/>
      <c r="AL2822" s="68"/>
      <c r="AM2822" s="68"/>
      <c r="AN2822" s="68"/>
      <c r="AO2822" s="68"/>
      <c r="AP2822" s="68"/>
      <c r="AQ2822" s="68"/>
      <c r="AR2822" s="68"/>
      <c r="AS2822" s="68"/>
      <c r="AT2822" s="68"/>
    </row>
    <row r="2823" spans="20:46" ht="18.75" customHeight="1">
      <c r="T2823" s="68"/>
      <c r="U2823" s="68"/>
      <c r="V2823" s="68"/>
      <c r="W2823" s="68"/>
      <c r="X2823" s="68"/>
      <c r="Y2823" s="68"/>
      <c r="Z2823" s="68"/>
      <c r="AA2823" s="68"/>
      <c r="AB2823" s="68"/>
      <c r="AC2823" s="68"/>
      <c r="AD2823" s="68"/>
      <c r="AE2823" s="68"/>
      <c r="AF2823" s="68"/>
      <c r="AH2823" s="68"/>
      <c r="AI2823" s="68"/>
      <c r="AJ2823" s="68"/>
      <c r="AK2823" s="68"/>
      <c r="AL2823" s="68"/>
      <c r="AM2823" s="68"/>
      <c r="AN2823" s="68"/>
      <c r="AO2823" s="68"/>
      <c r="AP2823" s="68"/>
      <c r="AQ2823" s="68"/>
      <c r="AR2823" s="68"/>
      <c r="AS2823" s="68"/>
      <c r="AT2823" s="68"/>
    </row>
    <row r="2824" spans="20:46" ht="18.75" customHeight="1">
      <c r="T2824" s="68"/>
      <c r="U2824" s="68"/>
      <c r="V2824" s="68"/>
      <c r="W2824" s="68"/>
      <c r="X2824" s="68"/>
      <c r="Y2824" s="68"/>
      <c r="Z2824" s="68"/>
      <c r="AA2824" s="68"/>
      <c r="AB2824" s="68"/>
      <c r="AC2824" s="68"/>
      <c r="AD2824" s="68"/>
      <c r="AE2824" s="68"/>
      <c r="AF2824" s="68"/>
      <c r="AH2824" s="68"/>
      <c r="AI2824" s="68"/>
      <c r="AJ2824" s="68"/>
      <c r="AK2824" s="68"/>
      <c r="AL2824" s="68"/>
      <c r="AM2824" s="68"/>
      <c r="AN2824" s="68"/>
      <c r="AO2824" s="68"/>
      <c r="AP2824" s="68"/>
      <c r="AQ2824" s="68"/>
      <c r="AR2824" s="68"/>
      <c r="AS2824" s="68"/>
      <c r="AT2824" s="68"/>
    </row>
    <row r="2825" spans="20:46" ht="18.75" customHeight="1">
      <c r="T2825" s="68"/>
      <c r="U2825" s="68"/>
      <c r="V2825" s="68"/>
      <c r="W2825" s="68"/>
      <c r="X2825" s="68"/>
      <c r="Y2825" s="68"/>
      <c r="Z2825" s="68"/>
      <c r="AA2825" s="68"/>
      <c r="AB2825" s="68"/>
      <c r="AC2825" s="68"/>
      <c r="AD2825" s="68"/>
      <c r="AE2825" s="68"/>
      <c r="AF2825" s="68"/>
      <c r="AH2825" s="68"/>
      <c r="AI2825" s="68"/>
      <c r="AJ2825" s="68"/>
      <c r="AK2825" s="68"/>
      <c r="AL2825" s="68"/>
      <c r="AM2825" s="68"/>
      <c r="AN2825" s="68"/>
      <c r="AO2825" s="68"/>
      <c r="AP2825" s="68"/>
      <c r="AQ2825" s="68"/>
      <c r="AR2825" s="68"/>
      <c r="AS2825" s="68"/>
      <c r="AT2825" s="68"/>
    </row>
    <row r="2826" spans="20:46" ht="18.75" customHeight="1">
      <c r="T2826" s="68"/>
      <c r="U2826" s="68"/>
      <c r="V2826" s="68"/>
      <c r="W2826" s="68"/>
      <c r="X2826" s="68"/>
      <c r="Y2826" s="68"/>
      <c r="Z2826" s="68"/>
      <c r="AA2826" s="68"/>
      <c r="AB2826" s="68"/>
      <c r="AC2826" s="68"/>
      <c r="AD2826" s="68"/>
      <c r="AE2826" s="68"/>
      <c r="AF2826" s="68"/>
      <c r="AH2826" s="68"/>
      <c r="AI2826" s="68"/>
      <c r="AJ2826" s="68"/>
      <c r="AK2826" s="68"/>
      <c r="AL2826" s="68"/>
      <c r="AM2826" s="68"/>
      <c r="AN2826" s="68"/>
      <c r="AO2826" s="68"/>
      <c r="AP2826" s="68"/>
      <c r="AQ2826" s="68"/>
      <c r="AR2826" s="68"/>
      <c r="AS2826" s="68"/>
      <c r="AT2826" s="68"/>
    </row>
    <row r="2827" spans="20:46" ht="18.75" customHeight="1">
      <c r="T2827" s="68"/>
      <c r="U2827" s="68"/>
      <c r="V2827" s="68"/>
      <c r="W2827" s="68"/>
      <c r="X2827" s="68"/>
      <c r="Y2827" s="68"/>
      <c r="Z2827" s="68"/>
      <c r="AA2827" s="68"/>
      <c r="AB2827" s="68"/>
      <c r="AC2827" s="68"/>
      <c r="AD2827" s="68"/>
      <c r="AE2827" s="68"/>
      <c r="AF2827" s="68"/>
      <c r="AH2827" s="68"/>
      <c r="AI2827" s="68"/>
      <c r="AJ2827" s="68"/>
      <c r="AK2827" s="68"/>
      <c r="AL2827" s="68"/>
      <c r="AM2827" s="68"/>
      <c r="AN2827" s="68"/>
      <c r="AO2827" s="68"/>
      <c r="AP2827" s="68"/>
      <c r="AQ2827" s="68"/>
      <c r="AR2827" s="68"/>
      <c r="AS2827" s="68"/>
      <c r="AT2827" s="68"/>
    </row>
    <row r="2828" spans="20:46" ht="18.75" customHeight="1">
      <c r="T2828" s="68"/>
      <c r="U2828" s="68"/>
      <c r="V2828" s="68"/>
      <c r="W2828" s="68"/>
      <c r="X2828" s="68"/>
      <c r="Y2828" s="68"/>
      <c r="Z2828" s="68"/>
      <c r="AA2828" s="68"/>
      <c r="AB2828" s="68"/>
      <c r="AC2828" s="68"/>
      <c r="AD2828" s="68"/>
      <c r="AE2828" s="68"/>
      <c r="AF2828" s="68"/>
      <c r="AH2828" s="68"/>
      <c r="AI2828" s="68"/>
      <c r="AJ2828" s="68"/>
      <c r="AK2828" s="68"/>
      <c r="AL2828" s="68"/>
      <c r="AM2828" s="68"/>
      <c r="AN2828" s="68"/>
      <c r="AO2828" s="68"/>
      <c r="AP2828" s="68"/>
      <c r="AQ2828" s="68"/>
      <c r="AR2828" s="68"/>
      <c r="AS2828" s="68"/>
      <c r="AT2828" s="68"/>
    </row>
    <row r="2829" spans="20:46" ht="18.75" customHeight="1">
      <c r="T2829" s="68"/>
      <c r="U2829" s="68"/>
      <c r="V2829" s="68"/>
      <c r="W2829" s="68"/>
      <c r="X2829" s="68"/>
      <c r="Y2829" s="68"/>
      <c r="Z2829" s="68"/>
      <c r="AA2829" s="68"/>
      <c r="AB2829" s="68"/>
      <c r="AC2829" s="68"/>
      <c r="AD2829" s="68"/>
      <c r="AE2829" s="68"/>
      <c r="AF2829" s="68"/>
      <c r="AH2829" s="68"/>
      <c r="AI2829" s="68"/>
      <c r="AJ2829" s="68"/>
      <c r="AK2829" s="68"/>
      <c r="AL2829" s="68"/>
      <c r="AM2829" s="68"/>
      <c r="AN2829" s="68"/>
      <c r="AO2829" s="68"/>
      <c r="AP2829" s="68"/>
      <c r="AQ2829" s="68"/>
      <c r="AR2829" s="68"/>
      <c r="AS2829" s="68"/>
      <c r="AT2829" s="68"/>
    </row>
    <row r="2830" spans="20:46" ht="18.75" customHeight="1">
      <c r="T2830" s="68"/>
      <c r="U2830" s="68"/>
      <c r="V2830" s="68"/>
      <c r="W2830" s="68"/>
      <c r="X2830" s="68"/>
      <c r="Y2830" s="68"/>
      <c r="Z2830" s="68"/>
      <c r="AA2830" s="68"/>
      <c r="AB2830" s="68"/>
      <c r="AC2830" s="68"/>
      <c r="AD2830" s="68"/>
      <c r="AE2830" s="68"/>
      <c r="AF2830" s="68"/>
      <c r="AH2830" s="68"/>
      <c r="AI2830" s="68"/>
      <c r="AJ2830" s="68"/>
      <c r="AK2830" s="68"/>
      <c r="AL2830" s="68"/>
      <c r="AM2830" s="68"/>
      <c r="AN2830" s="68"/>
      <c r="AO2830" s="68"/>
      <c r="AP2830" s="68"/>
      <c r="AQ2830" s="68"/>
      <c r="AR2830" s="68"/>
      <c r="AS2830" s="68"/>
      <c r="AT2830" s="68"/>
    </row>
    <row r="2831" spans="20:46" ht="18.75" customHeight="1">
      <c r="T2831" s="68"/>
      <c r="U2831" s="68"/>
      <c r="V2831" s="68"/>
      <c r="W2831" s="68"/>
      <c r="X2831" s="68"/>
      <c r="Y2831" s="68"/>
      <c r="Z2831" s="68"/>
      <c r="AA2831" s="68"/>
      <c r="AB2831" s="68"/>
      <c r="AC2831" s="68"/>
      <c r="AD2831" s="68"/>
      <c r="AE2831" s="68"/>
      <c r="AF2831" s="68"/>
      <c r="AH2831" s="68"/>
      <c r="AI2831" s="68"/>
      <c r="AJ2831" s="68"/>
      <c r="AK2831" s="68"/>
      <c r="AL2831" s="68"/>
      <c r="AM2831" s="68"/>
      <c r="AN2831" s="68"/>
      <c r="AO2831" s="68"/>
      <c r="AP2831" s="68"/>
      <c r="AQ2831" s="68"/>
      <c r="AR2831" s="68"/>
      <c r="AS2831" s="68"/>
      <c r="AT2831" s="68"/>
    </row>
    <row r="2832" spans="20:46" ht="18.75" customHeight="1">
      <c r="T2832" s="68"/>
      <c r="U2832" s="68"/>
      <c r="V2832" s="68"/>
      <c r="W2832" s="68"/>
      <c r="X2832" s="68"/>
      <c r="Y2832" s="68"/>
      <c r="Z2832" s="68"/>
      <c r="AA2832" s="68"/>
      <c r="AB2832" s="68"/>
      <c r="AC2832" s="68"/>
      <c r="AD2832" s="68"/>
      <c r="AE2832" s="68"/>
      <c r="AF2832" s="68"/>
      <c r="AH2832" s="68"/>
      <c r="AI2832" s="68"/>
      <c r="AJ2832" s="68"/>
      <c r="AK2832" s="68"/>
      <c r="AL2832" s="68"/>
      <c r="AM2832" s="68"/>
      <c r="AN2832" s="68"/>
      <c r="AO2832" s="68"/>
      <c r="AP2832" s="68"/>
      <c r="AQ2832" s="68"/>
      <c r="AR2832" s="68"/>
      <c r="AS2832" s="68"/>
      <c r="AT2832" s="68"/>
    </row>
    <row r="2833" spans="20:46" ht="18.75" customHeight="1">
      <c r="T2833" s="68"/>
      <c r="U2833" s="68"/>
      <c r="V2833" s="68"/>
      <c r="W2833" s="68"/>
      <c r="X2833" s="68"/>
      <c r="Y2833" s="68"/>
      <c r="Z2833" s="68"/>
      <c r="AA2833" s="68"/>
      <c r="AB2833" s="68"/>
      <c r="AC2833" s="68"/>
      <c r="AD2833" s="68"/>
      <c r="AE2833" s="68"/>
      <c r="AF2833" s="68"/>
      <c r="AH2833" s="68"/>
      <c r="AI2833" s="68"/>
      <c r="AJ2833" s="68"/>
      <c r="AK2833" s="68"/>
      <c r="AL2833" s="68"/>
      <c r="AM2833" s="68"/>
      <c r="AN2833" s="68"/>
      <c r="AO2833" s="68"/>
      <c r="AP2833" s="68"/>
      <c r="AQ2833" s="68"/>
      <c r="AR2833" s="68"/>
      <c r="AS2833" s="68"/>
      <c r="AT2833" s="68"/>
    </row>
    <row r="2834" spans="20:46" ht="18.75" customHeight="1">
      <c r="T2834" s="68"/>
      <c r="U2834" s="68"/>
      <c r="V2834" s="68"/>
      <c r="W2834" s="68"/>
      <c r="X2834" s="68"/>
      <c r="Y2834" s="68"/>
      <c r="Z2834" s="68"/>
      <c r="AA2834" s="68"/>
      <c r="AB2834" s="68"/>
      <c r="AC2834" s="68"/>
      <c r="AD2834" s="68"/>
      <c r="AE2834" s="68"/>
      <c r="AF2834" s="68"/>
      <c r="AH2834" s="68"/>
      <c r="AI2834" s="68"/>
      <c r="AJ2834" s="68"/>
      <c r="AK2834" s="68"/>
      <c r="AL2834" s="68"/>
      <c r="AM2834" s="68"/>
      <c r="AN2834" s="68"/>
      <c r="AO2834" s="68"/>
      <c r="AP2834" s="68"/>
      <c r="AQ2834" s="68"/>
      <c r="AR2834" s="68"/>
      <c r="AS2834" s="68"/>
      <c r="AT2834" s="68"/>
    </row>
    <row r="2835" spans="20:46" ht="18.75" customHeight="1">
      <c r="T2835" s="68"/>
      <c r="U2835" s="68"/>
      <c r="V2835" s="68"/>
      <c r="W2835" s="68"/>
      <c r="X2835" s="68"/>
      <c r="Y2835" s="68"/>
      <c r="Z2835" s="68"/>
      <c r="AA2835" s="68"/>
      <c r="AB2835" s="68"/>
      <c r="AC2835" s="68"/>
      <c r="AD2835" s="68"/>
      <c r="AE2835" s="68"/>
      <c r="AF2835" s="68"/>
      <c r="AH2835" s="68"/>
      <c r="AI2835" s="68"/>
      <c r="AJ2835" s="68"/>
      <c r="AK2835" s="68"/>
      <c r="AL2835" s="68"/>
      <c r="AM2835" s="68"/>
      <c r="AN2835" s="68"/>
      <c r="AO2835" s="68"/>
      <c r="AP2835" s="68"/>
      <c r="AQ2835" s="68"/>
      <c r="AR2835" s="68"/>
      <c r="AS2835" s="68"/>
      <c r="AT2835" s="68"/>
    </row>
    <row r="2836" spans="20:46" ht="18.75" customHeight="1">
      <c r="T2836" s="68"/>
      <c r="U2836" s="68"/>
      <c r="V2836" s="68"/>
      <c r="W2836" s="68"/>
      <c r="X2836" s="68"/>
      <c r="Y2836" s="68"/>
      <c r="Z2836" s="68"/>
      <c r="AA2836" s="68"/>
      <c r="AB2836" s="68"/>
      <c r="AC2836" s="68"/>
      <c r="AD2836" s="68"/>
      <c r="AE2836" s="68"/>
      <c r="AF2836" s="68"/>
      <c r="AH2836" s="68"/>
      <c r="AI2836" s="68"/>
      <c r="AJ2836" s="68"/>
      <c r="AK2836" s="68"/>
      <c r="AL2836" s="68"/>
      <c r="AM2836" s="68"/>
      <c r="AN2836" s="68"/>
      <c r="AO2836" s="68"/>
      <c r="AP2836" s="68"/>
      <c r="AQ2836" s="68"/>
      <c r="AR2836" s="68"/>
      <c r="AS2836" s="68"/>
      <c r="AT2836" s="68"/>
    </row>
    <row r="2837" spans="20:46" ht="18.75" customHeight="1">
      <c r="T2837" s="68"/>
      <c r="U2837" s="68"/>
      <c r="V2837" s="68"/>
      <c r="W2837" s="68"/>
      <c r="X2837" s="68"/>
      <c r="Y2837" s="68"/>
      <c r="Z2837" s="68"/>
      <c r="AA2837" s="68"/>
      <c r="AB2837" s="68"/>
      <c r="AC2837" s="68"/>
      <c r="AD2837" s="68"/>
      <c r="AE2837" s="68"/>
      <c r="AF2837" s="68"/>
      <c r="AH2837" s="68"/>
      <c r="AI2837" s="68"/>
      <c r="AJ2837" s="68"/>
      <c r="AK2837" s="68"/>
      <c r="AL2837" s="68"/>
      <c r="AM2837" s="68"/>
      <c r="AN2837" s="68"/>
      <c r="AO2837" s="68"/>
      <c r="AP2837" s="68"/>
      <c r="AQ2837" s="68"/>
      <c r="AR2837" s="68"/>
      <c r="AS2837" s="68"/>
      <c r="AT2837" s="68"/>
    </row>
    <row r="2838" spans="20:46" ht="18.75" customHeight="1">
      <c r="T2838" s="68"/>
      <c r="U2838" s="68"/>
      <c r="V2838" s="68"/>
      <c r="W2838" s="68"/>
      <c r="X2838" s="68"/>
      <c r="Y2838" s="68"/>
      <c r="Z2838" s="68"/>
      <c r="AA2838" s="68"/>
      <c r="AB2838" s="68"/>
      <c r="AC2838" s="68"/>
      <c r="AD2838" s="68"/>
      <c r="AE2838" s="68"/>
      <c r="AF2838" s="68"/>
      <c r="AH2838" s="68"/>
      <c r="AI2838" s="68"/>
      <c r="AJ2838" s="68"/>
      <c r="AK2838" s="68"/>
      <c r="AL2838" s="68"/>
      <c r="AM2838" s="68"/>
      <c r="AN2838" s="68"/>
      <c r="AO2838" s="68"/>
      <c r="AP2838" s="68"/>
      <c r="AQ2838" s="68"/>
      <c r="AR2838" s="68"/>
      <c r="AS2838" s="68"/>
      <c r="AT2838" s="68"/>
    </row>
    <row r="2839" spans="20:46" ht="18.75" customHeight="1">
      <c r="T2839" s="68"/>
      <c r="U2839" s="68"/>
      <c r="V2839" s="68"/>
      <c r="W2839" s="68"/>
      <c r="X2839" s="68"/>
      <c r="Y2839" s="68"/>
      <c r="Z2839" s="68"/>
      <c r="AA2839" s="68"/>
      <c r="AB2839" s="68"/>
      <c r="AC2839" s="68"/>
      <c r="AD2839" s="68"/>
      <c r="AE2839" s="68"/>
      <c r="AF2839" s="68"/>
      <c r="AH2839" s="68"/>
      <c r="AI2839" s="68"/>
      <c r="AJ2839" s="68"/>
      <c r="AK2839" s="68"/>
      <c r="AL2839" s="68"/>
      <c r="AM2839" s="68"/>
      <c r="AN2839" s="68"/>
      <c r="AO2839" s="68"/>
      <c r="AP2839" s="68"/>
      <c r="AQ2839" s="68"/>
      <c r="AR2839" s="68"/>
      <c r="AS2839" s="68"/>
      <c r="AT2839" s="68"/>
    </row>
    <row r="2840" spans="20:46" ht="18.75" customHeight="1">
      <c r="T2840" s="68"/>
      <c r="U2840" s="68"/>
      <c r="V2840" s="68"/>
      <c r="W2840" s="68"/>
      <c r="X2840" s="68"/>
      <c r="Y2840" s="68"/>
      <c r="Z2840" s="68"/>
      <c r="AA2840" s="68"/>
      <c r="AB2840" s="68"/>
      <c r="AC2840" s="68"/>
      <c r="AD2840" s="68"/>
      <c r="AE2840" s="68"/>
      <c r="AF2840" s="68"/>
      <c r="AH2840" s="68"/>
      <c r="AI2840" s="68"/>
      <c r="AJ2840" s="68"/>
      <c r="AK2840" s="68"/>
      <c r="AL2840" s="68"/>
      <c r="AM2840" s="68"/>
      <c r="AN2840" s="68"/>
      <c r="AO2840" s="68"/>
      <c r="AP2840" s="68"/>
      <c r="AQ2840" s="68"/>
      <c r="AR2840" s="68"/>
      <c r="AS2840" s="68"/>
      <c r="AT2840" s="68"/>
    </row>
    <row r="2841" spans="20:46" ht="18.75" customHeight="1">
      <c r="T2841" s="68"/>
      <c r="U2841" s="68"/>
      <c r="V2841" s="68"/>
      <c r="W2841" s="68"/>
      <c r="X2841" s="68"/>
      <c r="Y2841" s="68"/>
      <c r="Z2841" s="68"/>
      <c r="AA2841" s="68"/>
      <c r="AB2841" s="68"/>
      <c r="AC2841" s="68"/>
      <c r="AD2841" s="68"/>
      <c r="AE2841" s="68"/>
      <c r="AF2841" s="68"/>
      <c r="AH2841" s="68"/>
      <c r="AI2841" s="68"/>
      <c r="AJ2841" s="68"/>
      <c r="AK2841" s="68"/>
      <c r="AL2841" s="68"/>
      <c r="AM2841" s="68"/>
      <c r="AN2841" s="68"/>
      <c r="AO2841" s="68"/>
      <c r="AP2841" s="68"/>
      <c r="AQ2841" s="68"/>
      <c r="AR2841" s="68"/>
      <c r="AS2841" s="68"/>
      <c r="AT2841" s="68"/>
    </row>
    <row r="2842" spans="20:46" ht="18.75" customHeight="1">
      <c r="T2842" s="68"/>
      <c r="U2842" s="68"/>
      <c r="V2842" s="68"/>
      <c r="W2842" s="68"/>
      <c r="X2842" s="68"/>
      <c r="Y2842" s="68"/>
      <c r="Z2842" s="68"/>
      <c r="AA2842" s="68"/>
      <c r="AB2842" s="68"/>
      <c r="AC2842" s="68"/>
      <c r="AD2842" s="68"/>
      <c r="AE2842" s="68"/>
      <c r="AF2842" s="68"/>
      <c r="AH2842" s="68"/>
      <c r="AI2842" s="68"/>
      <c r="AJ2842" s="68"/>
      <c r="AK2842" s="68"/>
      <c r="AL2842" s="68"/>
      <c r="AM2842" s="68"/>
      <c r="AN2842" s="68"/>
      <c r="AO2842" s="68"/>
      <c r="AP2842" s="68"/>
      <c r="AQ2842" s="68"/>
      <c r="AR2842" s="68"/>
      <c r="AS2842" s="68"/>
      <c r="AT2842" s="68"/>
    </row>
    <row r="2843" spans="20:46" ht="18.75" customHeight="1">
      <c r="T2843" s="68"/>
      <c r="U2843" s="68"/>
      <c r="V2843" s="68"/>
      <c r="W2843" s="68"/>
      <c r="X2843" s="68"/>
      <c r="Y2843" s="68"/>
      <c r="Z2843" s="68"/>
      <c r="AA2843" s="68"/>
      <c r="AB2843" s="68"/>
      <c r="AC2843" s="68"/>
      <c r="AD2843" s="68"/>
      <c r="AE2843" s="68"/>
      <c r="AF2843" s="68"/>
      <c r="AH2843" s="68"/>
      <c r="AI2843" s="68"/>
      <c r="AJ2843" s="68"/>
      <c r="AK2843" s="68"/>
      <c r="AL2843" s="68"/>
      <c r="AM2843" s="68"/>
      <c r="AN2843" s="68"/>
      <c r="AO2843" s="68"/>
      <c r="AP2843" s="68"/>
      <c r="AQ2843" s="68"/>
      <c r="AR2843" s="68"/>
      <c r="AS2843" s="68"/>
      <c r="AT2843" s="68"/>
    </row>
    <row r="2844" spans="20:46" ht="18.75" customHeight="1">
      <c r="T2844" s="68"/>
      <c r="U2844" s="68"/>
      <c r="V2844" s="68"/>
      <c r="W2844" s="68"/>
      <c r="X2844" s="68"/>
      <c r="Y2844" s="68"/>
      <c r="Z2844" s="68"/>
      <c r="AA2844" s="68"/>
      <c r="AB2844" s="68"/>
      <c r="AC2844" s="68"/>
      <c r="AD2844" s="68"/>
      <c r="AE2844" s="68"/>
      <c r="AF2844" s="68"/>
      <c r="AH2844" s="68"/>
      <c r="AI2844" s="68"/>
      <c r="AJ2844" s="68"/>
      <c r="AK2844" s="68"/>
      <c r="AL2844" s="68"/>
      <c r="AM2844" s="68"/>
      <c r="AN2844" s="68"/>
      <c r="AO2844" s="68"/>
      <c r="AP2844" s="68"/>
      <c r="AQ2844" s="68"/>
      <c r="AR2844" s="68"/>
      <c r="AS2844" s="68"/>
      <c r="AT2844" s="68"/>
    </row>
    <row r="2845" spans="20:46" ht="18.75" customHeight="1">
      <c r="T2845" s="68"/>
      <c r="U2845" s="68"/>
      <c r="V2845" s="68"/>
      <c r="W2845" s="68"/>
      <c r="X2845" s="68"/>
      <c r="Y2845" s="68"/>
      <c r="Z2845" s="68"/>
      <c r="AA2845" s="68"/>
      <c r="AB2845" s="68"/>
      <c r="AC2845" s="68"/>
      <c r="AD2845" s="68"/>
      <c r="AE2845" s="68"/>
      <c r="AF2845" s="68"/>
      <c r="AH2845" s="68"/>
      <c r="AI2845" s="68"/>
      <c r="AJ2845" s="68"/>
      <c r="AK2845" s="68"/>
      <c r="AL2845" s="68"/>
      <c r="AM2845" s="68"/>
      <c r="AN2845" s="68"/>
      <c r="AO2845" s="68"/>
      <c r="AP2845" s="68"/>
      <c r="AQ2845" s="68"/>
      <c r="AR2845" s="68"/>
      <c r="AS2845" s="68"/>
      <c r="AT2845" s="68"/>
    </row>
    <row r="2846" spans="20:46" ht="18.75" customHeight="1">
      <c r="T2846" s="68"/>
      <c r="U2846" s="68"/>
      <c r="V2846" s="68"/>
      <c r="W2846" s="68"/>
      <c r="X2846" s="68"/>
      <c r="Y2846" s="68"/>
      <c r="Z2846" s="68"/>
      <c r="AA2846" s="68"/>
      <c r="AB2846" s="68"/>
      <c r="AC2846" s="68"/>
      <c r="AD2846" s="68"/>
      <c r="AE2846" s="68"/>
      <c r="AF2846" s="68"/>
      <c r="AH2846" s="68"/>
      <c r="AI2846" s="68"/>
      <c r="AJ2846" s="68"/>
      <c r="AK2846" s="68"/>
      <c r="AL2846" s="68"/>
      <c r="AM2846" s="68"/>
      <c r="AN2846" s="68"/>
      <c r="AO2846" s="68"/>
      <c r="AP2846" s="68"/>
      <c r="AQ2846" s="68"/>
      <c r="AR2846" s="68"/>
      <c r="AS2846" s="68"/>
      <c r="AT2846" s="68"/>
    </row>
    <row r="2847" spans="20:46" ht="18.75" customHeight="1">
      <c r="T2847" s="68"/>
      <c r="U2847" s="68"/>
      <c r="V2847" s="68"/>
      <c r="W2847" s="68"/>
      <c r="X2847" s="68"/>
      <c r="Y2847" s="68"/>
      <c r="Z2847" s="68"/>
      <c r="AA2847" s="68"/>
      <c r="AB2847" s="68"/>
      <c r="AC2847" s="68"/>
      <c r="AD2847" s="68"/>
      <c r="AE2847" s="68"/>
      <c r="AF2847" s="68"/>
      <c r="AH2847" s="68"/>
      <c r="AI2847" s="68"/>
      <c r="AJ2847" s="68"/>
      <c r="AK2847" s="68"/>
      <c r="AL2847" s="68"/>
      <c r="AM2847" s="68"/>
      <c r="AN2847" s="68"/>
      <c r="AO2847" s="68"/>
      <c r="AP2847" s="68"/>
      <c r="AQ2847" s="68"/>
      <c r="AR2847" s="68"/>
      <c r="AS2847" s="68"/>
      <c r="AT2847" s="68"/>
    </row>
    <row r="2848" spans="20:46" ht="18.75" customHeight="1">
      <c r="T2848" s="68"/>
      <c r="U2848" s="68"/>
      <c r="V2848" s="68"/>
      <c r="W2848" s="68"/>
      <c r="X2848" s="68"/>
      <c r="Y2848" s="68"/>
      <c r="Z2848" s="68"/>
      <c r="AA2848" s="68"/>
      <c r="AB2848" s="68"/>
      <c r="AC2848" s="68"/>
      <c r="AD2848" s="68"/>
      <c r="AE2848" s="68"/>
      <c r="AF2848" s="68"/>
      <c r="AH2848" s="68"/>
      <c r="AI2848" s="68"/>
      <c r="AJ2848" s="68"/>
      <c r="AK2848" s="68"/>
      <c r="AL2848" s="68"/>
      <c r="AM2848" s="68"/>
      <c r="AN2848" s="68"/>
      <c r="AO2848" s="68"/>
      <c r="AP2848" s="68"/>
      <c r="AQ2848" s="68"/>
      <c r="AR2848" s="68"/>
      <c r="AS2848" s="68"/>
      <c r="AT2848" s="68"/>
    </row>
    <row r="2849" spans="20:46" ht="18.75" customHeight="1">
      <c r="T2849" s="68"/>
      <c r="U2849" s="68"/>
      <c r="V2849" s="68"/>
      <c r="W2849" s="68"/>
      <c r="X2849" s="68"/>
      <c r="Y2849" s="68"/>
      <c r="Z2849" s="68"/>
      <c r="AA2849" s="68"/>
      <c r="AB2849" s="68"/>
      <c r="AC2849" s="68"/>
      <c r="AD2849" s="68"/>
      <c r="AE2849" s="68"/>
      <c r="AF2849" s="68"/>
      <c r="AH2849" s="68"/>
      <c r="AI2849" s="68"/>
      <c r="AJ2849" s="68"/>
      <c r="AK2849" s="68"/>
      <c r="AL2849" s="68"/>
      <c r="AM2849" s="68"/>
      <c r="AN2849" s="68"/>
      <c r="AO2849" s="68"/>
      <c r="AP2849" s="68"/>
      <c r="AQ2849" s="68"/>
      <c r="AR2849" s="68"/>
      <c r="AS2849" s="68"/>
      <c r="AT2849" s="68"/>
    </row>
    <row r="2850" spans="20:46" ht="18.75" customHeight="1">
      <c r="T2850" s="68"/>
      <c r="U2850" s="68"/>
      <c r="V2850" s="68"/>
      <c r="W2850" s="68"/>
      <c r="X2850" s="68"/>
      <c r="Y2850" s="68"/>
      <c r="Z2850" s="68"/>
      <c r="AA2850" s="68"/>
      <c r="AB2850" s="68"/>
      <c r="AC2850" s="68"/>
      <c r="AD2850" s="68"/>
      <c r="AE2850" s="68"/>
      <c r="AF2850" s="68"/>
      <c r="AH2850" s="68"/>
      <c r="AI2850" s="68"/>
      <c r="AJ2850" s="68"/>
      <c r="AK2850" s="68"/>
      <c r="AL2850" s="68"/>
      <c r="AM2850" s="68"/>
      <c r="AN2850" s="68"/>
      <c r="AO2850" s="68"/>
      <c r="AP2850" s="68"/>
      <c r="AQ2850" s="68"/>
      <c r="AR2850" s="68"/>
      <c r="AS2850" s="68"/>
      <c r="AT2850" s="68"/>
    </row>
    <row r="2851" spans="20:46" ht="18.75" customHeight="1">
      <c r="T2851" s="68"/>
      <c r="U2851" s="68"/>
      <c r="V2851" s="68"/>
      <c r="W2851" s="68"/>
      <c r="X2851" s="68"/>
      <c r="Y2851" s="68"/>
      <c r="Z2851" s="68"/>
      <c r="AA2851" s="68"/>
      <c r="AB2851" s="68"/>
      <c r="AC2851" s="68"/>
      <c r="AD2851" s="68"/>
      <c r="AE2851" s="68"/>
      <c r="AF2851" s="68"/>
      <c r="AH2851" s="68"/>
      <c r="AI2851" s="68"/>
      <c r="AJ2851" s="68"/>
      <c r="AK2851" s="68"/>
      <c r="AL2851" s="68"/>
      <c r="AM2851" s="68"/>
      <c r="AN2851" s="68"/>
      <c r="AO2851" s="68"/>
      <c r="AP2851" s="68"/>
      <c r="AQ2851" s="68"/>
      <c r="AR2851" s="68"/>
      <c r="AS2851" s="68"/>
      <c r="AT2851" s="68"/>
    </row>
    <row r="2852" spans="20:46" ht="18.75" customHeight="1">
      <c r="T2852" s="68"/>
      <c r="U2852" s="68"/>
      <c r="V2852" s="68"/>
      <c r="W2852" s="68"/>
      <c r="X2852" s="68"/>
      <c r="Y2852" s="68"/>
      <c r="Z2852" s="68"/>
      <c r="AA2852" s="68"/>
      <c r="AB2852" s="68"/>
      <c r="AC2852" s="68"/>
      <c r="AD2852" s="68"/>
      <c r="AE2852" s="68"/>
      <c r="AF2852" s="68"/>
      <c r="AH2852" s="68"/>
      <c r="AI2852" s="68"/>
      <c r="AJ2852" s="68"/>
      <c r="AK2852" s="68"/>
      <c r="AL2852" s="68"/>
      <c r="AM2852" s="68"/>
      <c r="AN2852" s="68"/>
      <c r="AO2852" s="68"/>
      <c r="AP2852" s="68"/>
      <c r="AQ2852" s="68"/>
      <c r="AR2852" s="68"/>
      <c r="AS2852" s="68"/>
      <c r="AT2852" s="68"/>
    </row>
    <row r="2853" spans="20:46" ht="18.75" customHeight="1">
      <c r="T2853" s="68"/>
      <c r="U2853" s="68"/>
      <c r="V2853" s="68"/>
      <c r="W2853" s="68"/>
      <c r="X2853" s="68"/>
      <c r="Y2853" s="68"/>
      <c r="Z2853" s="68"/>
      <c r="AA2853" s="68"/>
      <c r="AB2853" s="68"/>
      <c r="AC2853" s="68"/>
      <c r="AD2853" s="68"/>
      <c r="AE2853" s="68"/>
      <c r="AF2853" s="68"/>
      <c r="AH2853" s="68"/>
      <c r="AI2853" s="68"/>
      <c r="AJ2853" s="68"/>
      <c r="AK2853" s="68"/>
      <c r="AL2853" s="68"/>
      <c r="AM2853" s="68"/>
      <c r="AN2853" s="68"/>
      <c r="AO2853" s="68"/>
      <c r="AP2853" s="68"/>
      <c r="AQ2853" s="68"/>
      <c r="AR2853" s="68"/>
      <c r="AS2853" s="68"/>
      <c r="AT2853" s="68"/>
    </row>
    <row r="2854" spans="20:46" ht="18.75" customHeight="1">
      <c r="T2854" s="68"/>
      <c r="U2854" s="68"/>
      <c r="V2854" s="68"/>
      <c r="W2854" s="68"/>
      <c r="X2854" s="68"/>
      <c r="Y2854" s="68"/>
      <c r="Z2854" s="68"/>
      <c r="AA2854" s="68"/>
      <c r="AB2854" s="68"/>
      <c r="AC2854" s="68"/>
      <c r="AD2854" s="68"/>
      <c r="AE2854" s="68"/>
      <c r="AF2854" s="68"/>
      <c r="AH2854" s="68"/>
      <c r="AI2854" s="68"/>
      <c r="AJ2854" s="68"/>
      <c r="AK2854" s="68"/>
      <c r="AL2854" s="68"/>
      <c r="AM2854" s="68"/>
      <c r="AN2854" s="68"/>
      <c r="AO2854" s="68"/>
      <c r="AP2854" s="68"/>
      <c r="AQ2854" s="68"/>
      <c r="AR2854" s="68"/>
      <c r="AS2854" s="68"/>
      <c r="AT2854" s="68"/>
    </row>
    <row r="2855" spans="20:46" ht="18.75" customHeight="1">
      <c r="T2855" s="68"/>
      <c r="U2855" s="68"/>
      <c r="V2855" s="68"/>
      <c r="W2855" s="68"/>
      <c r="X2855" s="68"/>
      <c r="Y2855" s="68"/>
      <c r="Z2855" s="68"/>
      <c r="AA2855" s="68"/>
      <c r="AB2855" s="68"/>
      <c r="AC2855" s="68"/>
      <c r="AD2855" s="68"/>
      <c r="AE2855" s="68"/>
      <c r="AF2855" s="68"/>
      <c r="AH2855" s="68"/>
      <c r="AI2855" s="68"/>
      <c r="AJ2855" s="68"/>
      <c r="AK2855" s="68"/>
      <c r="AL2855" s="68"/>
      <c r="AM2855" s="68"/>
      <c r="AN2855" s="68"/>
      <c r="AO2855" s="68"/>
      <c r="AP2855" s="68"/>
      <c r="AQ2855" s="68"/>
      <c r="AR2855" s="68"/>
      <c r="AS2855" s="68"/>
      <c r="AT2855" s="68"/>
    </row>
    <row r="2856" spans="20:46" ht="18.75" customHeight="1">
      <c r="T2856" s="68"/>
      <c r="U2856" s="68"/>
      <c r="V2856" s="68"/>
      <c r="W2856" s="68"/>
      <c r="X2856" s="68"/>
      <c r="Y2856" s="68"/>
      <c r="Z2856" s="68"/>
      <c r="AA2856" s="68"/>
      <c r="AB2856" s="68"/>
      <c r="AC2856" s="68"/>
      <c r="AD2856" s="68"/>
      <c r="AE2856" s="68"/>
      <c r="AF2856" s="68"/>
      <c r="AH2856" s="68"/>
      <c r="AI2856" s="68"/>
      <c r="AJ2856" s="68"/>
      <c r="AK2856" s="68"/>
      <c r="AL2856" s="68"/>
      <c r="AM2856" s="68"/>
      <c r="AN2856" s="68"/>
      <c r="AO2856" s="68"/>
      <c r="AP2856" s="68"/>
      <c r="AQ2856" s="68"/>
      <c r="AR2856" s="68"/>
      <c r="AS2856" s="68"/>
      <c r="AT2856" s="68"/>
    </row>
    <row r="2857" spans="20:46" ht="18.75" customHeight="1">
      <c r="T2857" s="68"/>
      <c r="U2857" s="68"/>
      <c r="V2857" s="68"/>
      <c r="W2857" s="68"/>
      <c r="X2857" s="68"/>
      <c r="Y2857" s="68"/>
      <c r="Z2857" s="68"/>
      <c r="AA2857" s="68"/>
      <c r="AB2857" s="68"/>
      <c r="AC2857" s="68"/>
      <c r="AD2857" s="68"/>
      <c r="AE2857" s="68"/>
      <c r="AF2857" s="68"/>
      <c r="AH2857" s="68"/>
      <c r="AI2857" s="68"/>
      <c r="AJ2857" s="68"/>
      <c r="AK2857" s="68"/>
      <c r="AL2857" s="68"/>
      <c r="AM2857" s="68"/>
      <c r="AN2857" s="68"/>
      <c r="AO2857" s="68"/>
      <c r="AP2857" s="68"/>
      <c r="AQ2857" s="68"/>
      <c r="AR2857" s="68"/>
      <c r="AS2857" s="68"/>
      <c r="AT2857" s="68"/>
    </row>
    <row r="2858" spans="20:46" ht="18.75" customHeight="1">
      <c r="T2858" s="68"/>
      <c r="U2858" s="68"/>
      <c r="V2858" s="68"/>
      <c r="W2858" s="68"/>
      <c r="X2858" s="68"/>
      <c r="Y2858" s="68"/>
      <c r="Z2858" s="68"/>
      <c r="AA2858" s="68"/>
      <c r="AB2858" s="68"/>
      <c r="AC2858" s="68"/>
      <c r="AD2858" s="68"/>
      <c r="AE2858" s="68"/>
      <c r="AF2858" s="68"/>
      <c r="AH2858" s="68"/>
      <c r="AI2858" s="68"/>
      <c r="AJ2858" s="68"/>
      <c r="AK2858" s="68"/>
      <c r="AL2858" s="68"/>
      <c r="AM2858" s="68"/>
      <c r="AN2858" s="68"/>
      <c r="AO2858" s="68"/>
      <c r="AP2858" s="68"/>
      <c r="AQ2858" s="68"/>
      <c r="AR2858" s="68"/>
      <c r="AS2858" s="68"/>
      <c r="AT2858" s="68"/>
    </row>
    <row r="2859" spans="20:46" ht="18.75" customHeight="1">
      <c r="T2859" s="68"/>
      <c r="U2859" s="68"/>
      <c r="V2859" s="68"/>
      <c r="W2859" s="68"/>
      <c r="X2859" s="68"/>
      <c r="Y2859" s="68"/>
      <c r="Z2859" s="68"/>
      <c r="AA2859" s="68"/>
      <c r="AB2859" s="68"/>
      <c r="AC2859" s="68"/>
      <c r="AD2859" s="68"/>
      <c r="AE2859" s="68"/>
      <c r="AF2859" s="68"/>
      <c r="AH2859" s="68"/>
      <c r="AI2859" s="68"/>
      <c r="AJ2859" s="68"/>
      <c r="AK2859" s="68"/>
      <c r="AL2859" s="68"/>
      <c r="AM2859" s="68"/>
      <c r="AN2859" s="68"/>
      <c r="AO2859" s="68"/>
      <c r="AP2859" s="68"/>
      <c r="AQ2859" s="68"/>
      <c r="AR2859" s="68"/>
      <c r="AS2859" s="68"/>
      <c r="AT2859" s="68"/>
    </row>
    <row r="2860" spans="20:46" ht="18.75" customHeight="1">
      <c r="T2860" s="68"/>
      <c r="U2860" s="68"/>
      <c r="V2860" s="68"/>
      <c r="W2860" s="68"/>
      <c r="X2860" s="68"/>
      <c r="Y2860" s="68"/>
      <c r="Z2860" s="68"/>
      <c r="AA2860" s="68"/>
      <c r="AB2860" s="68"/>
      <c r="AC2860" s="68"/>
      <c r="AD2860" s="68"/>
      <c r="AE2860" s="68"/>
      <c r="AF2860" s="68"/>
      <c r="AH2860" s="68"/>
      <c r="AI2860" s="68"/>
      <c r="AJ2860" s="68"/>
      <c r="AK2860" s="68"/>
      <c r="AL2860" s="68"/>
      <c r="AM2860" s="68"/>
      <c r="AN2860" s="68"/>
      <c r="AO2860" s="68"/>
      <c r="AP2860" s="68"/>
      <c r="AQ2860" s="68"/>
      <c r="AR2860" s="68"/>
      <c r="AS2860" s="68"/>
      <c r="AT2860" s="68"/>
    </row>
    <row r="2861" spans="20:46" ht="18.75" customHeight="1">
      <c r="T2861" s="68"/>
      <c r="U2861" s="68"/>
      <c r="V2861" s="68"/>
      <c r="W2861" s="68"/>
      <c r="X2861" s="68"/>
      <c r="Y2861" s="68"/>
      <c r="Z2861" s="68"/>
      <c r="AA2861" s="68"/>
      <c r="AB2861" s="68"/>
      <c r="AC2861" s="68"/>
      <c r="AD2861" s="68"/>
      <c r="AE2861" s="68"/>
      <c r="AF2861" s="68"/>
      <c r="AH2861" s="68"/>
      <c r="AI2861" s="68"/>
      <c r="AJ2861" s="68"/>
      <c r="AK2861" s="68"/>
      <c r="AL2861" s="68"/>
      <c r="AM2861" s="68"/>
      <c r="AN2861" s="68"/>
      <c r="AO2861" s="68"/>
      <c r="AP2861" s="68"/>
      <c r="AQ2861" s="68"/>
      <c r="AR2861" s="68"/>
      <c r="AS2861" s="68"/>
      <c r="AT2861" s="68"/>
    </row>
    <row r="2862" spans="20:46" ht="18.75" customHeight="1">
      <c r="T2862" s="68"/>
      <c r="U2862" s="68"/>
      <c r="V2862" s="68"/>
      <c r="W2862" s="68"/>
      <c r="X2862" s="68"/>
      <c r="Y2862" s="68"/>
      <c r="Z2862" s="68"/>
      <c r="AA2862" s="68"/>
      <c r="AB2862" s="68"/>
      <c r="AC2862" s="68"/>
      <c r="AD2862" s="68"/>
      <c r="AE2862" s="68"/>
      <c r="AF2862" s="68"/>
      <c r="AH2862" s="68"/>
      <c r="AI2862" s="68"/>
      <c r="AJ2862" s="68"/>
      <c r="AK2862" s="68"/>
      <c r="AL2862" s="68"/>
      <c r="AM2862" s="68"/>
      <c r="AN2862" s="68"/>
      <c r="AO2862" s="68"/>
      <c r="AP2862" s="68"/>
      <c r="AQ2862" s="68"/>
      <c r="AR2862" s="68"/>
      <c r="AS2862" s="68"/>
      <c r="AT2862" s="68"/>
    </row>
    <row r="2863" spans="20:46" ht="18.75" customHeight="1">
      <c r="T2863" s="68"/>
      <c r="U2863" s="68"/>
      <c r="V2863" s="68"/>
      <c r="W2863" s="68"/>
      <c r="X2863" s="68"/>
      <c r="Y2863" s="68"/>
      <c r="Z2863" s="68"/>
      <c r="AA2863" s="68"/>
      <c r="AB2863" s="68"/>
      <c r="AC2863" s="68"/>
      <c r="AD2863" s="68"/>
      <c r="AE2863" s="68"/>
      <c r="AF2863" s="68"/>
      <c r="AH2863" s="68"/>
      <c r="AI2863" s="68"/>
      <c r="AJ2863" s="68"/>
      <c r="AK2863" s="68"/>
      <c r="AL2863" s="68"/>
      <c r="AM2863" s="68"/>
      <c r="AN2863" s="68"/>
      <c r="AO2863" s="68"/>
      <c r="AP2863" s="68"/>
      <c r="AQ2863" s="68"/>
      <c r="AR2863" s="68"/>
      <c r="AS2863" s="68"/>
      <c r="AT2863" s="68"/>
    </row>
    <row r="2864" spans="20:46" ht="18.75" customHeight="1">
      <c r="T2864" s="68"/>
      <c r="U2864" s="68"/>
      <c r="V2864" s="68"/>
      <c r="W2864" s="68"/>
      <c r="X2864" s="68"/>
      <c r="Y2864" s="68"/>
      <c r="Z2864" s="68"/>
      <c r="AA2864" s="68"/>
      <c r="AB2864" s="68"/>
      <c r="AC2864" s="68"/>
      <c r="AD2864" s="68"/>
      <c r="AE2864" s="68"/>
      <c r="AF2864" s="68"/>
      <c r="AH2864" s="68"/>
      <c r="AI2864" s="68"/>
      <c r="AJ2864" s="68"/>
      <c r="AK2864" s="68"/>
      <c r="AL2864" s="68"/>
      <c r="AM2864" s="68"/>
      <c r="AN2864" s="68"/>
      <c r="AO2864" s="68"/>
      <c r="AP2864" s="68"/>
      <c r="AQ2864" s="68"/>
      <c r="AR2864" s="68"/>
      <c r="AS2864" s="68"/>
      <c r="AT2864" s="68"/>
    </row>
    <row r="2865" spans="20:46" ht="18.75" customHeight="1">
      <c r="T2865" s="68"/>
      <c r="U2865" s="68"/>
      <c r="V2865" s="68"/>
      <c r="W2865" s="68"/>
      <c r="X2865" s="68"/>
      <c r="Y2865" s="68"/>
      <c r="Z2865" s="68"/>
      <c r="AA2865" s="68"/>
      <c r="AB2865" s="68"/>
      <c r="AC2865" s="68"/>
      <c r="AD2865" s="68"/>
      <c r="AE2865" s="68"/>
      <c r="AF2865" s="68"/>
      <c r="AH2865" s="68"/>
      <c r="AI2865" s="68"/>
      <c r="AJ2865" s="68"/>
      <c r="AK2865" s="68"/>
      <c r="AL2865" s="68"/>
      <c r="AM2865" s="68"/>
      <c r="AN2865" s="68"/>
      <c r="AO2865" s="68"/>
      <c r="AP2865" s="68"/>
      <c r="AQ2865" s="68"/>
      <c r="AR2865" s="68"/>
      <c r="AS2865" s="68"/>
      <c r="AT2865" s="68"/>
    </row>
    <row r="2866" spans="20:46" ht="18.75" customHeight="1">
      <c r="T2866" s="68"/>
      <c r="U2866" s="68"/>
      <c r="V2866" s="68"/>
      <c r="W2866" s="68"/>
      <c r="X2866" s="68"/>
      <c r="Y2866" s="68"/>
      <c r="Z2866" s="68"/>
      <c r="AA2866" s="68"/>
      <c r="AB2866" s="68"/>
      <c r="AC2866" s="68"/>
      <c r="AD2866" s="68"/>
      <c r="AE2866" s="68"/>
      <c r="AF2866" s="68"/>
      <c r="AH2866" s="68"/>
      <c r="AI2866" s="68"/>
      <c r="AJ2866" s="68"/>
      <c r="AK2866" s="68"/>
      <c r="AL2866" s="68"/>
      <c r="AM2866" s="68"/>
      <c r="AN2866" s="68"/>
      <c r="AO2866" s="68"/>
      <c r="AP2866" s="68"/>
      <c r="AQ2866" s="68"/>
      <c r="AR2866" s="68"/>
      <c r="AS2866" s="68"/>
      <c r="AT2866" s="68"/>
    </row>
    <row r="2867" spans="20:46" ht="18.75" customHeight="1">
      <c r="T2867" s="68"/>
      <c r="U2867" s="68"/>
      <c r="V2867" s="68"/>
      <c r="W2867" s="68"/>
      <c r="X2867" s="68"/>
      <c r="Y2867" s="68"/>
      <c r="Z2867" s="68"/>
      <c r="AA2867" s="68"/>
      <c r="AB2867" s="68"/>
      <c r="AC2867" s="68"/>
      <c r="AD2867" s="68"/>
      <c r="AE2867" s="68"/>
      <c r="AF2867" s="68"/>
      <c r="AH2867" s="68"/>
      <c r="AI2867" s="68"/>
      <c r="AJ2867" s="68"/>
      <c r="AK2867" s="68"/>
      <c r="AL2867" s="68"/>
      <c r="AM2867" s="68"/>
      <c r="AN2867" s="68"/>
      <c r="AO2867" s="68"/>
      <c r="AP2867" s="68"/>
      <c r="AQ2867" s="68"/>
      <c r="AR2867" s="68"/>
      <c r="AS2867" s="68"/>
      <c r="AT2867" s="68"/>
    </row>
    <row r="2868" spans="20:46" ht="18.75" customHeight="1">
      <c r="T2868" s="68"/>
      <c r="U2868" s="68"/>
      <c r="V2868" s="68"/>
      <c r="W2868" s="68"/>
      <c r="X2868" s="68"/>
      <c r="Y2868" s="68"/>
      <c r="Z2868" s="68"/>
      <c r="AA2868" s="68"/>
      <c r="AB2868" s="68"/>
      <c r="AC2868" s="68"/>
      <c r="AD2868" s="68"/>
      <c r="AE2868" s="68"/>
      <c r="AF2868" s="68"/>
      <c r="AH2868" s="68"/>
      <c r="AI2868" s="68"/>
      <c r="AJ2868" s="68"/>
      <c r="AK2868" s="68"/>
      <c r="AL2868" s="68"/>
      <c r="AM2868" s="68"/>
      <c r="AN2868" s="68"/>
      <c r="AO2868" s="68"/>
      <c r="AP2868" s="68"/>
      <c r="AQ2868" s="68"/>
      <c r="AR2868" s="68"/>
      <c r="AS2868" s="68"/>
      <c r="AT2868" s="68"/>
    </row>
    <row r="2869" spans="20:46" ht="18.75" customHeight="1">
      <c r="T2869" s="68"/>
      <c r="U2869" s="68"/>
      <c r="V2869" s="68"/>
      <c r="W2869" s="68"/>
      <c r="X2869" s="68"/>
      <c r="Y2869" s="68"/>
      <c r="Z2869" s="68"/>
      <c r="AA2869" s="68"/>
      <c r="AB2869" s="68"/>
      <c r="AC2869" s="68"/>
      <c r="AD2869" s="68"/>
      <c r="AE2869" s="68"/>
      <c r="AF2869" s="68"/>
      <c r="AH2869" s="68"/>
      <c r="AI2869" s="68"/>
      <c r="AJ2869" s="68"/>
      <c r="AK2869" s="68"/>
      <c r="AL2869" s="68"/>
      <c r="AM2869" s="68"/>
      <c r="AN2869" s="68"/>
      <c r="AO2869" s="68"/>
      <c r="AP2869" s="68"/>
      <c r="AQ2869" s="68"/>
      <c r="AR2869" s="68"/>
      <c r="AS2869" s="68"/>
      <c r="AT2869" s="68"/>
    </row>
    <row r="2870" spans="20:46" ht="18.75" customHeight="1">
      <c r="T2870" s="68"/>
      <c r="U2870" s="68"/>
      <c r="V2870" s="68"/>
      <c r="W2870" s="68"/>
      <c r="X2870" s="68"/>
      <c r="Y2870" s="68"/>
      <c r="Z2870" s="68"/>
      <c r="AA2870" s="68"/>
      <c r="AB2870" s="68"/>
      <c r="AC2870" s="68"/>
      <c r="AD2870" s="68"/>
      <c r="AE2870" s="68"/>
      <c r="AF2870" s="68"/>
      <c r="AH2870" s="68"/>
      <c r="AI2870" s="68"/>
      <c r="AJ2870" s="68"/>
      <c r="AK2870" s="68"/>
      <c r="AL2870" s="68"/>
      <c r="AM2870" s="68"/>
      <c r="AN2870" s="68"/>
      <c r="AO2870" s="68"/>
      <c r="AP2870" s="68"/>
      <c r="AQ2870" s="68"/>
      <c r="AR2870" s="68"/>
      <c r="AS2870" s="68"/>
      <c r="AT2870" s="68"/>
    </row>
    <row r="2871" spans="20:46" ht="18.75" customHeight="1">
      <c r="T2871" s="68"/>
      <c r="U2871" s="68"/>
      <c r="V2871" s="68"/>
      <c r="W2871" s="68"/>
      <c r="X2871" s="68"/>
      <c r="Y2871" s="68"/>
      <c r="Z2871" s="68"/>
      <c r="AA2871" s="68"/>
      <c r="AB2871" s="68"/>
      <c r="AC2871" s="68"/>
      <c r="AD2871" s="68"/>
      <c r="AE2871" s="68"/>
      <c r="AF2871" s="68"/>
      <c r="AH2871" s="68"/>
      <c r="AI2871" s="68"/>
      <c r="AJ2871" s="68"/>
      <c r="AK2871" s="68"/>
      <c r="AL2871" s="68"/>
      <c r="AM2871" s="68"/>
      <c r="AN2871" s="68"/>
      <c r="AO2871" s="68"/>
      <c r="AP2871" s="68"/>
      <c r="AQ2871" s="68"/>
      <c r="AR2871" s="68"/>
      <c r="AS2871" s="68"/>
      <c r="AT2871" s="68"/>
    </row>
    <row r="2872" spans="20:46" ht="18.75" customHeight="1">
      <c r="T2872" s="68"/>
      <c r="U2872" s="68"/>
      <c r="V2872" s="68"/>
      <c r="W2872" s="68"/>
      <c r="X2872" s="68"/>
      <c r="Y2872" s="68"/>
      <c r="Z2872" s="68"/>
      <c r="AA2872" s="68"/>
      <c r="AB2872" s="68"/>
      <c r="AC2872" s="68"/>
      <c r="AD2872" s="68"/>
      <c r="AE2872" s="68"/>
      <c r="AF2872" s="68"/>
      <c r="AH2872" s="68"/>
      <c r="AI2872" s="68"/>
      <c r="AJ2872" s="68"/>
      <c r="AK2872" s="68"/>
      <c r="AL2872" s="68"/>
      <c r="AM2872" s="68"/>
      <c r="AN2872" s="68"/>
      <c r="AO2872" s="68"/>
      <c r="AP2872" s="68"/>
      <c r="AQ2872" s="68"/>
      <c r="AR2872" s="68"/>
      <c r="AS2872" s="68"/>
      <c r="AT2872" s="68"/>
    </row>
    <row r="2873" spans="20:46" ht="18.75" customHeight="1">
      <c r="T2873" s="68"/>
      <c r="U2873" s="68"/>
      <c r="V2873" s="68"/>
      <c r="W2873" s="68"/>
      <c r="X2873" s="68"/>
      <c r="Y2873" s="68"/>
      <c r="Z2873" s="68"/>
      <c r="AA2873" s="68"/>
      <c r="AB2873" s="68"/>
      <c r="AC2873" s="68"/>
      <c r="AD2873" s="68"/>
      <c r="AE2873" s="68"/>
      <c r="AF2873" s="68"/>
      <c r="AH2873" s="68"/>
      <c r="AI2873" s="68"/>
      <c r="AJ2873" s="68"/>
      <c r="AK2873" s="68"/>
      <c r="AL2873" s="68"/>
      <c r="AM2873" s="68"/>
      <c r="AN2873" s="68"/>
      <c r="AO2873" s="68"/>
      <c r="AP2873" s="68"/>
      <c r="AQ2873" s="68"/>
      <c r="AR2873" s="68"/>
      <c r="AS2873" s="68"/>
      <c r="AT2873" s="68"/>
    </row>
    <row r="2874" spans="20:46" ht="18.75" customHeight="1">
      <c r="T2874" s="68"/>
      <c r="U2874" s="68"/>
      <c r="V2874" s="68"/>
      <c r="W2874" s="68"/>
      <c r="X2874" s="68"/>
      <c r="Y2874" s="68"/>
      <c r="Z2874" s="68"/>
      <c r="AA2874" s="68"/>
      <c r="AB2874" s="68"/>
      <c r="AC2874" s="68"/>
      <c r="AD2874" s="68"/>
      <c r="AE2874" s="68"/>
      <c r="AF2874" s="68"/>
      <c r="AH2874" s="68"/>
      <c r="AI2874" s="68"/>
      <c r="AJ2874" s="68"/>
      <c r="AK2874" s="68"/>
      <c r="AL2874" s="68"/>
      <c r="AM2874" s="68"/>
      <c r="AN2874" s="68"/>
      <c r="AO2874" s="68"/>
      <c r="AP2874" s="68"/>
      <c r="AQ2874" s="68"/>
      <c r="AR2874" s="68"/>
      <c r="AS2874" s="68"/>
      <c r="AT2874" s="68"/>
    </row>
    <row r="2875" spans="20:46" ht="18.75" customHeight="1">
      <c r="T2875" s="68"/>
      <c r="U2875" s="68"/>
      <c r="V2875" s="68"/>
      <c r="W2875" s="68"/>
      <c r="X2875" s="68"/>
      <c r="Y2875" s="68"/>
      <c r="Z2875" s="68"/>
      <c r="AA2875" s="68"/>
      <c r="AB2875" s="68"/>
      <c r="AC2875" s="68"/>
      <c r="AD2875" s="68"/>
      <c r="AE2875" s="68"/>
      <c r="AF2875" s="68"/>
      <c r="AH2875" s="68"/>
      <c r="AI2875" s="68"/>
      <c r="AJ2875" s="68"/>
      <c r="AK2875" s="68"/>
      <c r="AL2875" s="68"/>
      <c r="AM2875" s="68"/>
      <c r="AN2875" s="68"/>
      <c r="AO2875" s="68"/>
      <c r="AP2875" s="68"/>
      <c r="AQ2875" s="68"/>
      <c r="AR2875" s="68"/>
      <c r="AS2875" s="68"/>
      <c r="AT2875" s="68"/>
    </row>
    <row r="2876" spans="20:46" ht="18.75" customHeight="1">
      <c r="T2876" s="68"/>
      <c r="U2876" s="68"/>
      <c r="V2876" s="68"/>
      <c r="W2876" s="68"/>
      <c r="X2876" s="68"/>
      <c r="Y2876" s="68"/>
      <c r="Z2876" s="68"/>
      <c r="AA2876" s="68"/>
      <c r="AB2876" s="68"/>
      <c r="AC2876" s="68"/>
      <c r="AD2876" s="68"/>
      <c r="AE2876" s="68"/>
      <c r="AF2876" s="68"/>
      <c r="AH2876" s="68"/>
      <c r="AI2876" s="68"/>
      <c r="AJ2876" s="68"/>
      <c r="AK2876" s="68"/>
      <c r="AL2876" s="68"/>
      <c r="AM2876" s="68"/>
      <c r="AN2876" s="68"/>
      <c r="AO2876" s="68"/>
      <c r="AP2876" s="68"/>
      <c r="AQ2876" s="68"/>
      <c r="AR2876" s="68"/>
      <c r="AS2876" s="68"/>
      <c r="AT2876" s="68"/>
    </row>
    <row r="2877" spans="20:46" ht="18.75" customHeight="1">
      <c r="T2877" s="68"/>
      <c r="U2877" s="68"/>
      <c r="V2877" s="68"/>
      <c r="W2877" s="68"/>
      <c r="X2877" s="68"/>
      <c r="Y2877" s="68"/>
      <c r="Z2877" s="68"/>
      <c r="AA2877" s="68"/>
      <c r="AB2877" s="68"/>
      <c r="AC2877" s="68"/>
      <c r="AD2877" s="68"/>
      <c r="AE2877" s="68"/>
      <c r="AF2877" s="68"/>
      <c r="AH2877" s="68"/>
      <c r="AI2877" s="68"/>
      <c r="AJ2877" s="68"/>
      <c r="AK2877" s="68"/>
      <c r="AL2877" s="68"/>
      <c r="AM2877" s="68"/>
      <c r="AN2877" s="68"/>
      <c r="AO2877" s="68"/>
      <c r="AP2877" s="68"/>
      <c r="AQ2877" s="68"/>
      <c r="AR2877" s="68"/>
      <c r="AS2877" s="68"/>
      <c r="AT2877" s="68"/>
    </row>
    <row r="2878" spans="20:46" ht="18.75" customHeight="1">
      <c r="T2878" s="68"/>
      <c r="U2878" s="68"/>
      <c r="V2878" s="68"/>
      <c r="W2878" s="68"/>
      <c r="X2878" s="68"/>
      <c r="Y2878" s="68"/>
      <c r="Z2878" s="68"/>
      <c r="AA2878" s="68"/>
      <c r="AB2878" s="68"/>
      <c r="AC2878" s="68"/>
      <c r="AD2878" s="68"/>
      <c r="AE2878" s="68"/>
      <c r="AF2878" s="68"/>
      <c r="AH2878" s="68"/>
      <c r="AI2878" s="68"/>
      <c r="AJ2878" s="68"/>
      <c r="AK2878" s="68"/>
      <c r="AL2878" s="68"/>
      <c r="AM2878" s="68"/>
      <c r="AN2878" s="68"/>
      <c r="AO2878" s="68"/>
      <c r="AP2878" s="68"/>
      <c r="AQ2878" s="68"/>
      <c r="AR2878" s="68"/>
      <c r="AS2878" s="68"/>
      <c r="AT2878" s="68"/>
    </row>
    <row r="2879" spans="20:46" ht="18.75" customHeight="1">
      <c r="T2879" s="68"/>
      <c r="U2879" s="68"/>
      <c r="V2879" s="68"/>
      <c r="W2879" s="68"/>
      <c r="X2879" s="68"/>
      <c r="Y2879" s="68"/>
      <c r="Z2879" s="68"/>
      <c r="AA2879" s="68"/>
      <c r="AB2879" s="68"/>
      <c r="AC2879" s="68"/>
      <c r="AD2879" s="68"/>
      <c r="AE2879" s="68"/>
      <c r="AF2879" s="68"/>
      <c r="AH2879" s="68"/>
      <c r="AI2879" s="68"/>
      <c r="AJ2879" s="68"/>
      <c r="AK2879" s="68"/>
      <c r="AL2879" s="68"/>
      <c r="AM2879" s="68"/>
      <c r="AN2879" s="68"/>
      <c r="AO2879" s="68"/>
      <c r="AP2879" s="68"/>
      <c r="AQ2879" s="68"/>
      <c r="AR2879" s="68"/>
      <c r="AS2879" s="68"/>
      <c r="AT2879" s="68"/>
    </row>
    <row r="2880" spans="20:46" ht="18.75" customHeight="1">
      <c r="T2880" s="68"/>
      <c r="U2880" s="68"/>
      <c r="V2880" s="68"/>
      <c r="W2880" s="68"/>
      <c r="X2880" s="68"/>
      <c r="Y2880" s="68"/>
      <c r="Z2880" s="68"/>
      <c r="AA2880" s="68"/>
      <c r="AB2880" s="68"/>
      <c r="AC2880" s="68"/>
      <c r="AD2880" s="68"/>
      <c r="AE2880" s="68"/>
      <c r="AF2880" s="68"/>
      <c r="AH2880" s="68"/>
      <c r="AI2880" s="68"/>
      <c r="AJ2880" s="68"/>
      <c r="AK2880" s="68"/>
      <c r="AL2880" s="68"/>
      <c r="AM2880" s="68"/>
      <c r="AN2880" s="68"/>
      <c r="AO2880" s="68"/>
      <c r="AP2880" s="68"/>
      <c r="AQ2880" s="68"/>
      <c r="AR2880" s="68"/>
      <c r="AS2880" s="68"/>
      <c r="AT2880" s="68"/>
    </row>
    <row r="2881" spans="20:46" ht="18.75" customHeight="1">
      <c r="T2881" s="68"/>
      <c r="U2881" s="68"/>
      <c r="V2881" s="68"/>
      <c r="W2881" s="68"/>
      <c r="X2881" s="68"/>
      <c r="Y2881" s="68"/>
      <c r="Z2881" s="68"/>
      <c r="AA2881" s="68"/>
      <c r="AB2881" s="68"/>
      <c r="AC2881" s="68"/>
      <c r="AD2881" s="68"/>
      <c r="AE2881" s="68"/>
      <c r="AF2881" s="68"/>
      <c r="AH2881" s="68"/>
      <c r="AI2881" s="68"/>
      <c r="AJ2881" s="68"/>
      <c r="AK2881" s="68"/>
      <c r="AL2881" s="68"/>
      <c r="AM2881" s="68"/>
      <c r="AN2881" s="68"/>
      <c r="AO2881" s="68"/>
      <c r="AP2881" s="68"/>
      <c r="AQ2881" s="68"/>
      <c r="AR2881" s="68"/>
      <c r="AS2881" s="68"/>
      <c r="AT2881" s="68"/>
    </row>
    <row r="2882" spans="20:46" ht="18.75" customHeight="1">
      <c r="T2882" s="68"/>
      <c r="U2882" s="68"/>
      <c r="V2882" s="68"/>
      <c r="W2882" s="68"/>
      <c r="X2882" s="68"/>
      <c r="Y2882" s="68"/>
      <c r="Z2882" s="68"/>
      <c r="AA2882" s="68"/>
      <c r="AB2882" s="68"/>
      <c r="AC2882" s="68"/>
      <c r="AD2882" s="68"/>
      <c r="AE2882" s="68"/>
      <c r="AF2882" s="68"/>
      <c r="AH2882" s="68"/>
      <c r="AI2882" s="68"/>
      <c r="AJ2882" s="68"/>
      <c r="AK2882" s="68"/>
      <c r="AL2882" s="68"/>
      <c r="AM2882" s="68"/>
      <c r="AN2882" s="68"/>
      <c r="AO2882" s="68"/>
      <c r="AP2882" s="68"/>
      <c r="AQ2882" s="68"/>
      <c r="AR2882" s="68"/>
      <c r="AS2882" s="68"/>
      <c r="AT2882" s="68"/>
    </row>
    <row r="2883" spans="20:46" ht="18.75" customHeight="1">
      <c r="T2883" s="68"/>
      <c r="U2883" s="68"/>
      <c r="V2883" s="68"/>
      <c r="W2883" s="68"/>
      <c r="X2883" s="68"/>
      <c r="Y2883" s="68"/>
      <c r="Z2883" s="68"/>
      <c r="AA2883" s="68"/>
      <c r="AB2883" s="68"/>
      <c r="AC2883" s="68"/>
      <c r="AD2883" s="68"/>
      <c r="AE2883" s="68"/>
      <c r="AF2883" s="68"/>
      <c r="AH2883" s="68"/>
      <c r="AI2883" s="68"/>
      <c r="AJ2883" s="68"/>
      <c r="AK2883" s="68"/>
      <c r="AL2883" s="68"/>
      <c r="AM2883" s="68"/>
      <c r="AN2883" s="68"/>
      <c r="AO2883" s="68"/>
      <c r="AP2883" s="68"/>
      <c r="AQ2883" s="68"/>
      <c r="AR2883" s="68"/>
      <c r="AS2883" s="68"/>
      <c r="AT2883" s="68"/>
    </row>
    <row r="2884" spans="20:46" ht="18.75" customHeight="1">
      <c r="T2884" s="68"/>
      <c r="U2884" s="68"/>
      <c r="V2884" s="68"/>
      <c r="W2884" s="68"/>
      <c r="X2884" s="68"/>
      <c r="Y2884" s="68"/>
      <c r="Z2884" s="68"/>
      <c r="AA2884" s="68"/>
      <c r="AB2884" s="68"/>
      <c r="AC2884" s="68"/>
      <c r="AD2884" s="68"/>
      <c r="AE2884" s="68"/>
      <c r="AF2884" s="68"/>
      <c r="AH2884" s="68"/>
      <c r="AI2884" s="68"/>
      <c r="AJ2884" s="68"/>
      <c r="AK2884" s="68"/>
      <c r="AL2884" s="68"/>
      <c r="AM2884" s="68"/>
      <c r="AN2884" s="68"/>
      <c r="AO2884" s="68"/>
      <c r="AP2884" s="68"/>
      <c r="AQ2884" s="68"/>
      <c r="AR2884" s="68"/>
      <c r="AS2884" s="68"/>
      <c r="AT2884" s="68"/>
    </row>
    <row r="2885" spans="20:46" ht="18.75" customHeight="1">
      <c r="T2885" s="68"/>
      <c r="U2885" s="68"/>
      <c r="V2885" s="68"/>
      <c r="W2885" s="68"/>
      <c r="X2885" s="68"/>
      <c r="Y2885" s="68"/>
      <c r="Z2885" s="68"/>
      <c r="AA2885" s="68"/>
      <c r="AB2885" s="68"/>
      <c r="AC2885" s="68"/>
      <c r="AD2885" s="68"/>
      <c r="AE2885" s="68"/>
      <c r="AF2885" s="68"/>
      <c r="AH2885" s="68"/>
      <c r="AI2885" s="68"/>
      <c r="AJ2885" s="68"/>
      <c r="AK2885" s="68"/>
      <c r="AL2885" s="68"/>
      <c r="AM2885" s="68"/>
      <c r="AN2885" s="68"/>
      <c r="AO2885" s="68"/>
      <c r="AP2885" s="68"/>
      <c r="AQ2885" s="68"/>
      <c r="AR2885" s="68"/>
      <c r="AS2885" s="68"/>
      <c r="AT2885" s="68"/>
    </row>
    <row r="2886" spans="20:46" ht="18.75" customHeight="1">
      <c r="T2886" s="68"/>
      <c r="U2886" s="68"/>
      <c r="V2886" s="68"/>
      <c r="W2886" s="68"/>
      <c r="X2886" s="68"/>
      <c r="Y2886" s="68"/>
      <c r="Z2886" s="68"/>
      <c r="AA2886" s="68"/>
      <c r="AB2886" s="68"/>
      <c r="AC2886" s="68"/>
      <c r="AD2886" s="68"/>
      <c r="AE2886" s="68"/>
      <c r="AF2886" s="68"/>
      <c r="AH2886" s="68"/>
      <c r="AI2886" s="68"/>
      <c r="AJ2886" s="68"/>
      <c r="AK2886" s="68"/>
      <c r="AL2886" s="68"/>
      <c r="AM2886" s="68"/>
      <c r="AN2886" s="68"/>
      <c r="AO2886" s="68"/>
      <c r="AP2886" s="68"/>
      <c r="AQ2886" s="68"/>
      <c r="AR2886" s="68"/>
      <c r="AS2886" s="68"/>
      <c r="AT2886" s="68"/>
    </row>
    <row r="2887" spans="20:46" ht="18.75" customHeight="1">
      <c r="T2887" s="68"/>
      <c r="U2887" s="68"/>
      <c r="V2887" s="68"/>
      <c r="W2887" s="68"/>
      <c r="X2887" s="68"/>
      <c r="Y2887" s="68"/>
      <c r="Z2887" s="68"/>
      <c r="AA2887" s="68"/>
      <c r="AB2887" s="68"/>
      <c r="AC2887" s="68"/>
      <c r="AD2887" s="68"/>
      <c r="AE2887" s="68"/>
      <c r="AF2887" s="68"/>
      <c r="AH2887" s="68"/>
      <c r="AI2887" s="68"/>
      <c r="AJ2887" s="68"/>
      <c r="AK2887" s="68"/>
      <c r="AL2887" s="68"/>
      <c r="AM2887" s="68"/>
      <c r="AN2887" s="68"/>
      <c r="AO2887" s="68"/>
      <c r="AP2887" s="68"/>
      <c r="AQ2887" s="68"/>
      <c r="AR2887" s="68"/>
      <c r="AS2887" s="68"/>
      <c r="AT2887" s="68"/>
    </row>
    <row r="2888" spans="20:46" ht="18.75" customHeight="1">
      <c r="T2888" s="68"/>
      <c r="U2888" s="68"/>
      <c r="V2888" s="68"/>
      <c r="W2888" s="68"/>
      <c r="X2888" s="68"/>
      <c r="Y2888" s="68"/>
      <c r="Z2888" s="68"/>
      <c r="AA2888" s="68"/>
      <c r="AB2888" s="68"/>
      <c r="AC2888" s="68"/>
      <c r="AD2888" s="68"/>
      <c r="AE2888" s="68"/>
      <c r="AF2888" s="68"/>
      <c r="AH2888" s="68"/>
      <c r="AI2888" s="68"/>
      <c r="AJ2888" s="68"/>
      <c r="AK2888" s="68"/>
      <c r="AL2888" s="68"/>
      <c r="AM2888" s="68"/>
      <c r="AN2888" s="68"/>
      <c r="AO2888" s="68"/>
      <c r="AP2888" s="68"/>
      <c r="AQ2888" s="68"/>
      <c r="AR2888" s="68"/>
      <c r="AS2888" s="68"/>
      <c r="AT2888" s="68"/>
    </row>
    <row r="2889" spans="20:46" ht="18.75" customHeight="1">
      <c r="T2889" s="68"/>
      <c r="U2889" s="68"/>
      <c r="V2889" s="68"/>
      <c r="W2889" s="68"/>
      <c r="X2889" s="68"/>
      <c r="Y2889" s="68"/>
      <c r="Z2889" s="68"/>
      <c r="AA2889" s="68"/>
      <c r="AB2889" s="68"/>
      <c r="AC2889" s="68"/>
      <c r="AD2889" s="68"/>
      <c r="AE2889" s="68"/>
      <c r="AF2889" s="68"/>
      <c r="AH2889" s="68"/>
      <c r="AI2889" s="68"/>
      <c r="AJ2889" s="68"/>
      <c r="AK2889" s="68"/>
      <c r="AL2889" s="68"/>
      <c r="AM2889" s="68"/>
      <c r="AN2889" s="68"/>
      <c r="AO2889" s="68"/>
      <c r="AP2889" s="68"/>
      <c r="AQ2889" s="68"/>
      <c r="AR2889" s="68"/>
      <c r="AS2889" s="68"/>
      <c r="AT2889" s="68"/>
    </row>
    <row r="2890" spans="20:46" ht="18.75" customHeight="1">
      <c r="T2890" s="68"/>
      <c r="U2890" s="68"/>
      <c r="V2890" s="68"/>
      <c r="W2890" s="68"/>
      <c r="X2890" s="68"/>
      <c r="Y2890" s="68"/>
      <c r="Z2890" s="68"/>
      <c r="AA2890" s="68"/>
      <c r="AB2890" s="68"/>
      <c r="AC2890" s="68"/>
      <c r="AD2890" s="68"/>
      <c r="AE2890" s="68"/>
      <c r="AF2890" s="68"/>
      <c r="AH2890" s="68"/>
      <c r="AI2890" s="68"/>
      <c r="AJ2890" s="68"/>
      <c r="AK2890" s="68"/>
      <c r="AL2890" s="68"/>
      <c r="AM2890" s="68"/>
      <c r="AN2890" s="68"/>
      <c r="AO2890" s="68"/>
      <c r="AP2890" s="68"/>
      <c r="AQ2890" s="68"/>
      <c r="AR2890" s="68"/>
      <c r="AS2890" s="68"/>
      <c r="AT2890" s="68"/>
    </row>
    <row r="2891" spans="20:46" ht="18.75" customHeight="1">
      <c r="T2891" s="68"/>
      <c r="U2891" s="68"/>
      <c r="V2891" s="68"/>
      <c r="W2891" s="68"/>
      <c r="X2891" s="68"/>
      <c r="Y2891" s="68"/>
      <c r="Z2891" s="68"/>
      <c r="AA2891" s="68"/>
      <c r="AB2891" s="68"/>
      <c r="AC2891" s="68"/>
      <c r="AD2891" s="68"/>
      <c r="AE2891" s="68"/>
      <c r="AF2891" s="68"/>
      <c r="AH2891" s="68"/>
      <c r="AI2891" s="68"/>
      <c r="AJ2891" s="68"/>
      <c r="AK2891" s="68"/>
      <c r="AL2891" s="68"/>
      <c r="AM2891" s="68"/>
      <c r="AN2891" s="68"/>
      <c r="AO2891" s="68"/>
      <c r="AP2891" s="68"/>
      <c r="AQ2891" s="68"/>
      <c r="AR2891" s="68"/>
      <c r="AS2891" s="68"/>
      <c r="AT2891" s="68"/>
    </row>
    <row r="2892" spans="20:46" ht="18.75" customHeight="1">
      <c r="T2892" s="68"/>
      <c r="U2892" s="68"/>
      <c r="V2892" s="68"/>
      <c r="W2892" s="68"/>
      <c r="X2892" s="68"/>
      <c r="Y2892" s="68"/>
      <c r="Z2892" s="68"/>
      <c r="AA2892" s="68"/>
      <c r="AB2892" s="68"/>
      <c r="AC2892" s="68"/>
      <c r="AD2892" s="68"/>
      <c r="AE2892" s="68"/>
      <c r="AF2892" s="68"/>
      <c r="AH2892" s="68"/>
      <c r="AI2892" s="68"/>
      <c r="AJ2892" s="68"/>
      <c r="AK2892" s="68"/>
      <c r="AL2892" s="68"/>
      <c r="AM2892" s="68"/>
      <c r="AN2892" s="68"/>
      <c r="AO2892" s="68"/>
      <c r="AP2892" s="68"/>
      <c r="AQ2892" s="68"/>
      <c r="AR2892" s="68"/>
      <c r="AS2892" s="68"/>
      <c r="AT2892" s="68"/>
    </row>
    <row r="2893" spans="20:46" ht="18.75" customHeight="1">
      <c r="T2893" s="68"/>
      <c r="U2893" s="68"/>
      <c r="V2893" s="68"/>
      <c r="W2893" s="68"/>
      <c r="X2893" s="68"/>
      <c r="Y2893" s="68"/>
      <c r="Z2893" s="68"/>
      <c r="AA2893" s="68"/>
      <c r="AB2893" s="68"/>
      <c r="AC2893" s="68"/>
      <c r="AD2893" s="68"/>
      <c r="AE2893" s="68"/>
      <c r="AF2893" s="68"/>
      <c r="AH2893" s="68"/>
      <c r="AI2893" s="68"/>
      <c r="AJ2893" s="68"/>
      <c r="AK2893" s="68"/>
      <c r="AL2893" s="68"/>
      <c r="AM2893" s="68"/>
      <c r="AN2893" s="68"/>
      <c r="AO2893" s="68"/>
      <c r="AP2893" s="68"/>
      <c r="AQ2893" s="68"/>
      <c r="AR2893" s="68"/>
      <c r="AS2893" s="68"/>
      <c r="AT2893" s="68"/>
    </row>
    <row r="2894" spans="20:46" ht="18.75" customHeight="1">
      <c r="T2894" s="68"/>
      <c r="U2894" s="68"/>
      <c r="V2894" s="68"/>
      <c r="W2894" s="68"/>
      <c r="X2894" s="68"/>
      <c r="Y2894" s="68"/>
      <c r="Z2894" s="68"/>
      <c r="AA2894" s="68"/>
      <c r="AB2894" s="68"/>
      <c r="AC2894" s="68"/>
      <c r="AD2894" s="68"/>
      <c r="AE2894" s="68"/>
      <c r="AF2894" s="68"/>
      <c r="AH2894" s="68"/>
      <c r="AI2894" s="68"/>
      <c r="AJ2894" s="68"/>
      <c r="AK2894" s="68"/>
      <c r="AL2894" s="68"/>
      <c r="AM2894" s="68"/>
      <c r="AN2894" s="68"/>
      <c r="AO2894" s="68"/>
      <c r="AP2894" s="68"/>
      <c r="AQ2894" s="68"/>
      <c r="AR2894" s="68"/>
      <c r="AS2894" s="68"/>
      <c r="AT2894" s="68"/>
    </row>
    <row r="2895" spans="20:46" ht="18.75" customHeight="1">
      <c r="T2895" s="68"/>
      <c r="U2895" s="68"/>
      <c r="V2895" s="68"/>
      <c r="W2895" s="68"/>
      <c r="X2895" s="68"/>
      <c r="Y2895" s="68"/>
      <c r="Z2895" s="68"/>
      <c r="AA2895" s="68"/>
      <c r="AB2895" s="68"/>
      <c r="AC2895" s="68"/>
      <c r="AD2895" s="68"/>
      <c r="AE2895" s="68"/>
      <c r="AF2895" s="68"/>
      <c r="AH2895" s="68"/>
      <c r="AI2895" s="68"/>
      <c r="AJ2895" s="68"/>
      <c r="AK2895" s="68"/>
      <c r="AL2895" s="68"/>
      <c r="AM2895" s="68"/>
      <c r="AN2895" s="68"/>
      <c r="AO2895" s="68"/>
      <c r="AP2895" s="68"/>
      <c r="AQ2895" s="68"/>
      <c r="AR2895" s="68"/>
      <c r="AS2895" s="68"/>
      <c r="AT2895" s="68"/>
    </row>
    <row r="2896" spans="20:46" ht="18.75" customHeight="1">
      <c r="T2896" s="68"/>
      <c r="U2896" s="68"/>
      <c r="V2896" s="68"/>
      <c r="W2896" s="68"/>
      <c r="X2896" s="68"/>
      <c r="Y2896" s="68"/>
      <c r="Z2896" s="68"/>
      <c r="AA2896" s="68"/>
      <c r="AB2896" s="68"/>
      <c r="AC2896" s="68"/>
      <c r="AD2896" s="68"/>
      <c r="AE2896" s="68"/>
      <c r="AF2896" s="68"/>
      <c r="AH2896" s="68"/>
      <c r="AI2896" s="68"/>
      <c r="AJ2896" s="68"/>
      <c r="AK2896" s="68"/>
      <c r="AL2896" s="68"/>
      <c r="AM2896" s="68"/>
      <c r="AN2896" s="68"/>
      <c r="AO2896" s="68"/>
      <c r="AP2896" s="68"/>
      <c r="AQ2896" s="68"/>
      <c r="AR2896" s="68"/>
      <c r="AS2896" s="68"/>
      <c r="AT2896" s="68"/>
    </row>
    <row r="2897" spans="20:46" ht="18.75" customHeight="1">
      <c r="T2897" s="68"/>
      <c r="U2897" s="68"/>
      <c r="V2897" s="68"/>
      <c r="W2897" s="68"/>
      <c r="X2897" s="68"/>
      <c r="Y2897" s="68"/>
      <c r="Z2897" s="68"/>
      <c r="AA2897" s="68"/>
      <c r="AB2897" s="68"/>
      <c r="AC2897" s="68"/>
      <c r="AD2897" s="68"/>
      <c r="AE2897" s="68"/>
      <c r="AF2897" s="68"/>
      <c r="AH2897" s="68"/>
      <c r="AI2897" s="68"/>
      <c r="AJ2897" s="68"/>
      <c r="AK2897" s="68"/>
      <c r="AL2897" s="68"/>
      <c r="AM2897" s="68"/>
      <c r="AN2897" s="68"/>
      <c r="AO2897" s="68"/>
      <c r="AP2897" s="68"/>
      <c r="AQ2897" s="68"/>
      <c r="AR2897" s="68"/>
      <c r="AS2897" s="68"/>
      <c r="AT2897" s="68"/>
    </row>
    <row r="2898" spans="20:46" ht="18.75" customHeight="1">
      <c r="T2898" s="68"/>
      <c r="U2898" s="68"/>
      <c r="V2898" s="68"/>
      <c r="W2898" s="68"/>
      <c r="X2898" s="68"/>
      <c r="Y2898" s="68"/>
      <c r="Z2898" s="68"/>
      <c r="AA2898" s="68"/>
      <c r="AB2898" s="68"/>
      <c r="AC2898" s="68"/>
      <c r="AD2898" s="68"/>
      <c r="AE2898" s="68"/>
      <c r="AF2898" s="68"/>
      <c r="AH2898" s="68"/>
      <c r="AI2898" s="68"/>
      <c r="AJ2898" s="68"/>
      <c r="AK2898" s="68"/>
      <c r="AL2898" s="68"/>
      <c r="AM2898" s="68"/>
      <c r="AN2898" s="68"/>
      <c r="AO2898" s="68"/>
      <c r="AP2898" s="68"/>
      <c r="AQ2898" s="68"/>
      <c r="AR2898" s="68"/>
      <c r="AS2898" s="68"/>
      <c r="AT2898" s="68"/>
    </row>
    <row r="2899" spans="20:46" ht="18.75" customHeight="1">
      <c r="T2899" s="68"/>
      <c r="U2899" s="68"/>
      <c r="V2899" s="68"/>
      <c r="W2899" s="68"/>
      <c r="X2899" s="68"/>
      <c r="Y2899" s="68"/>
      <c r="Z2899" s="68"/>
      <c r="AA2899" s="68"/>
      <c r="AB2899" s="68"/>
      <c r="AC2899" s="68"/>
      <c r="AD2899" s="68"/>
      <c r="AE2899" s="68"/>
      <c r="AF2899" s="68"/>
      <c r="AH2899" s="68"/>
      <c r="AI2899" s="68"/>
      <c r="AJ2899" s="68"/>
      <c r="AK2899" s="68"/>
      <c r="AL2899" s="68"/>
      <c r="AM2899" s="68"/>
      <c r="AN2899" s="68"/>
      <c r="AO2899" s="68"/>
      <c r="AP2899" s="68"/>
      <c r="AQ2899" s="68"/>
      <c r="AR2899" s="68"/>
      <c r="AS2899" s="68"/>
      <c r="AT2899" s="68"/>
    </row>
    <row r="2900" spans="20:46" ht="18.75" customHeight="1">
      <c r="T2900" s="68"/>
      <c r="U2900" s="68"/>
      <c r="V2900" s="68"/>
      <c r="W2900" s="68"/>
      <c r="X2900" s="68"/>
      <c r="Y2900" s="68"/>
      <c r="Z2900" s="68"/>
      <c r="AA2900" s="68"/>
      <c r="AB2900" s="68"/>
      <c r="AC2900" s="68"/>
      <c r="AD2900" s="68"/>
      <c r="AE2900" s="68"/>
      <c r="AF2900" s="68"/>
      <c r="AH2900" s="68"/>
      <c r="AI2900" s="68"/>
      <c r="AJ2900" s="68"/>
      <c r="AK2900" s="68"/>
      <c r="AL2900" s="68"/>
      <c r="AM2900" s="68"/>
      <c r="AN2900" s="68"/>
      <c r="AO2900" s="68"/>
      <c r="AP2900" s="68"/>
      <c r="AQ2900" s="68"/>
      <c r="AR2900" s="68"/>
      <c r="AS2900" s="68"/>
      <c r="AT2900" s="68"/>
    </row>
    <row r="2901" spans="20:46" ht="18.75" customHeight="1">
      <c r="T2901" s="68"/>
      <c r="U2901" s="68"/>
      <c r="V2901" s="68"/>
      <c r="W2901" s="68"/>
      <c r="X2901" s="68"/>
      <c r="Y2901" s="68"/>
      <c r="Z2901" s="68"/>
      <c r="AA2901" s="68"/>
      <c r="AB2901" s="68"/>
      <c r="AC2901" s="68"/>
      <c r="AD2901" s="68"/>
      <c r="AE2901" s="68"/>
      <c r="AF2901" s="68"/>
      <c r="AH2901" s="68"/>
      <c r="AI2901" s="68"/>
      <c r="AJ2901" s="68"/>
      <c r="AK2901" s="68"/>
      <c r="AL2901" s="68"/>
      <c r="AM2901" s="68"/>
      <c r="AN2901" s="68"/>
      <c r="AO2901" s="68"/>
      <c r="AP2901" s="68"/>
      <c r="AQ2901" s="68"/>
      <c r="AR2901" s="68"/>
      <c r="AS2901" s="68"/>
      <c r="AT2901" s="68"/>
    </row>
    <row r="2902" spans="20:46" ht="18.75" customHeight="1">
      <c r="T2902" s="68"/>
      <c r="U2902" s="68"/>
      <c r="V2902" s="68"/>
      <c r="W2902" s="68"/>
      <c r="X2902" s="68"/>
      <c r="Y2902" s="68"/>
      <c r="Z2902" s="68"/>
      <c r="AA2902" s="68"/>
      <c r="AB2902" s="68"/>
      <c r="AC2902" s="68"/>
      <c r="AD2902" s="68"/>
      <c r="AE2902" s="68"/>
      <c r="AF2902" s="68"/>
      <c r="AH2902" s="68"/>
      <c r="AI2902" s="68"/>
      <c r="AJ2902" s="68"/>
      <c r="AK2902" s="68"/>
      <c r="AL2902" s="68"/>
      <c r="AM2902" s="68"/>
      <c r="AN2902" s="68"/>
      <c r="AO2902" s="68"/>
      <c r="AP2902" s="68"/>
      <c r="AQ2902" s="68"/>
      <c r="AR2902" s="68"/>
      <c r="AS2902" s="68"/>
      <c r="AT2902" s="68"/>
    </row>
    <row r="2903" spans="20:46" ht="18.75" customHeight="1">
      <c r="T2903" s="68"/>
      <c r="U2903" s="68"/>
      <c r="V2903" s="68"/>
      <c r="W2903" s="68"/>
      <c r="X2903" s="68"/>
      <c r="Y2903" s="68"/>
      <c r="Z2903" s="68"/>
      <c r="AA2903" s="68"/>
      <c r="AB2903" s="68"/>
      <c r="AC2903" s="68"/>
      <c r="AD2903" s="68"/>
      <c r="AE2903" s="68"/>
      <c r="AF2903" s="68"/>
      <c r="AH2903" s="68"/>
      <c r="AI2903" s="68"/>
      <c r="AJ2903" s="68"/>
      <c r="AK2903" s="68"/>
      <c r="AL2903" s="68"/>
      <c r="AM2903" s="68"/>
      <c r="AN2903" s="68"/>
      <c r="AO2903" s="68"/>
      <c r="AP2903" s="68"/>
      <c r="AQ2903" s="68"/>
      <c r="AR2903" s="68"/>
      <c r="AS2903" s="68"/>
      <c r="AT2903" s="68"/>
    </row>
    <row r="2904" spans="20:46" ht="18.75" customHeight="1">
      <c r="T2904" s="68"/>
      <c r="U2904" s="68"/>
      <c r="V2904" s="68"/>
      <c r="W2904" s="68"/>
      <c r="X2904" s="68"/>
      <c r="Y2904" s="68"/>
      <c r="Z2904" s="68"/>
      <c r="AA2904" s="68"/>
      <c r="AB2904" s="68"/>
      <c r="AC2904" s="68"/>
      <c r="AD2904" s="68"/>
      <c r="AE2904" s="68"/>
      <c r="AF2904" s="68"/>
      <c r="AH2904" s="68"/>
      <c r="AI2904" s="68"/>
      <c r="AJ2904" s="68"/>
      <c r="AK2904" s="68"/>
      <c r="AL2904" s="68"/>
      <c r="AM2904" s="68"/>
      <c r="AN2904" s="68"/>
      <c r="AO2904" s="68"/>
      <c r="AP2904" s="68"/>
      <c r="AQ2904" s="68"/>
      <c r="AR2904" s="68"/>
      <c r="AS2904" s="68"/>
      <c r="AT2904" s="68"/>
    </row>
    <row r="2905" spans="20:46" ht="18.75" customHeight="1">
      <c r="T2905" s="68"/>
      <c r="U2905" s="68"/>
      <c r="V2905" s="68"/>
      <c r="W2905" s="68"/>
      <c r="X2905" s="68"/>
      <c r="Y2905" s="68"/>
      <c r="Z2905" s="68"/>
      <c r="AA2905" s="68"/>
      <c r="AB2905" s="68"/>
      <c r="AC2905" s="68"/>
      <c r="AD2905" s="68"/>
      <c r="AE2905" s="68"/>
      <c r="AF2905" s="68"/>
      <c r="AH2905" s="68"/>
      <c r="AI2905" s="68"/>
      <c r="AJ2905" s="68"/>
      <c r="AK2905" s="68"/>
      <c r="AL2905" s="68"/>
      <c r="AM2905" s="68"/>
      <c r="AN2905" s="68"/>
      <c r="AO2905" s="68"/>
      <c r="AP2905" s="68"/>
      <c r="AQ2905" s="68"/>
      <c r="AR2905" s="68"/>
      <c r="AS2905" s="68"/>
      <c r="AT2905" s="68"/>
    </row>
    <row r="2906" spans="20:46" ht="18.75" customHeight="1">
      <c r="T2906" s="68"/>
      <c r="U2906" s="68"/>
      <c r="V2906" s="68"/>
      <c r="W2906" s="68"/>
      <c r="X2906" s="68"/>
      <c r="Y2906" s="68"/>
      <c r="Z2906" s="68"/>
      <c r="AA2906" s="68"/>
      <c r="AB2906" s="68"/>
      <c r="AC2906" s="68"/>
      <c r="AD2906" s="68"/>
      <c r="AE2906" s="68"/>
      <c r="AF2906" s="68"/>
      <c r="AH2906" s="68"/>
      <c r="AI2906" s="68"/>
      <c r="AJ2906" s="68"/>
      <c r="AK2906" s="68"/>
      <c r="AL2906" s="68"/>
      <c r="AM2906" s="68"/>
      <c r="AN2906" s="68"/>
      <c r="AO2906" s="68"/>
      <c r="AP2906" s="68"/>
      <c r="AQ2906" s="68"/>
      <c r="AR2906" s="68"/>
      <c r="AS2906" s="68"/>
      <c r="AT2906" s="68"/>
    </row>
    <row r="2907" spans="20:46" ht="18.75" customHeight="1">
      <c r="T2907" s="68"/>
      <c r="U2907" s="68"/>
      <c r="V2907" s="68"/>
      <c r="W2907" s="68"/>
      <c r="X2907" s="68"/>
      <c r="Y2907" s="68"/>
      <c r="Z2907" s="68"/>
      <c r="AA2907" s="68"/>
      <c r="AB2907" s="68"/>
      <c r="AC2907" s="68"/>
      <c r="AD2907" s="68"/>
      <c r="AE2907" s="68"/>
      <c r="AF2907" s="68"/>
      <c r="AH2907" s="68"/>
      <c r="AI2907" s="68"/>
      <c r="AJ2907" s="68"/>
      <c r="AK2907" s="68"/>
      <c r="AL2907" s="68"/>
      <c r="AM2907" s="68"/>
      <c r="AN2907" s="68"/>
      <c r="AO2907" s="68"/>
      <c r="AP2907" s="68"/>
      <c r="AQ2907" s="68"/>
      <c r="AR2907" s="68"/>
      <c r="AS2907" s="68"/>
      <c r="AT2907" s="68"/>
    </row>
    <row r="2908" spans="20:46" ht="18.75" customHeight="1">
      <c r="T2908" s="68"/>
      <c r="U2908" s="68"/>
      <c r="V2908" s="68"/>
      <c r="W2908" s="68"/>
      <c r="X2908" s="68"/>
      <c r="Y2908" s="68"/>
      <c r="Z2908" s="68"/>
      <c r="AA2908" s="68"/>
      <c r="AB2908" s="68"/>
      <c r="AC2908" s="68"/>
      <c r="AD2908" s="68"/>
      <c r="AE2908" s="68"/>
      <c r="AF2908" s="68"/>
      <c r="AH2908" s="68"/>
      <c r="AI2908" s="68"/>
      <c r="AJ2908" s="68"/>
      <c r="AK2908" s="68"/>
      <c r="AL2908" s="68"/>
      <c r="AM2908" s="68"/>
      <c r="AN2908" s="68"/>
      <c r="AO2908" s="68"/>
      <c r="AP2908" s="68"/>
      <c r="AQ2908" s="68"/>
      <c r="AR2908" s="68"/>
      <c r="AS2908" s="68"/>
      <c r="AT2908" s="68"/>
    </row>
    <row r="2909" spans="20:46" ht="18.75" customHeight="1">
      <c r="T2909" s="68"/>
      <c r="U2909" s="68"/>
      <c r="V2909" s="68"/>
      <c r="W2909" s="68"/>
      <c r="X2909" s="68"/>
      <c r="Y2909" s="68"/>
      <c r="Z2909" s="68"/>
      <c r="AA2909" s="68"/>
      <c r="AB2909" s="68"/>
      <c r="AC2909" s="68"/>
      <c r="AD2909" s="68"/>
      <c r="AE2909" s="68"/>
      <c r="AF2909" s="68"/>
      <c r="AH2909" s="68"/>
      <c r="AI2909" s="68"/>
      <c r="AJ2909" s="68"/>
      <c r="AK2909" s="68"/>
      <c r="AL2909" s="68"/>
      <c r="AM2909" s="68"/>
      <c r="AN2909" s="68"/>
      <c r="AO2909" s="68"/>
      <c r="AP2909" s="68"/>
      <c r="AQ2909" s="68"/>
      <c r="AR2909" s="68"/>
      <c r="AS2909" s="68"/>
      <c r="AT2909" s="68"/>
    </row>
    <row r="2910" spans="20:46" ht="18.75" customHeight="1">
      <c r="T2910" s="68"/>
      <c r="U2910" s="68"/>
      <c r="V2910" s="68"/>
      <c r="W2910" s="68"/>
      <c r="X2910" s="68"/>
      <c r="Y2910" s="68"/>
      <c r="Z2910" s="68"/>
      <c r="AA2910" s="68"/>
      <c r="AB2910" s="68"/>
      <c r="AC2910" s="68"/>
      <c r="AD2910" s="68"/>
      <c r="AE2910" s="68"/>
      <c r="AF2910" s="68"/>
      <c r="AH2910" s="68"/>
      <c r="AI2910" s="68"/>
      <c r="AJ2910" s="68"/>
      <c r="AK2910" s="68"/>
      <c r="AL2910" s="68"/>
      <c r="AM2910" s="68"/>
      <c r="AN2910" s="68"/>
      <c r="AO2910" s="68"/>
      <c r="AP2910" s="68"/>
      <c r="AQ2910" s="68"/>
      <c r="AR2910" s="68"/>
      <c r="AS2910" s="68"/>
      <c r="AT2910" s="68"/>
    </row>
    <row r="2911" spans="20:46" ht="18.75" customHeight="1">
      <c r="T2911" s="68"/>
      <c r="U2911" s="68"/>
      <c r="V2911" s="68"/>
      <c r="W2911" s="68"/>
      <c r="X2911" s="68"/>
      <c r="Y2911" s="68"/>
      <c r="Z2911" s="68"/>
      <c r="AA2911" s="68"/>
      <c r="AB2911" s="68"/>
      <c r="AC2911" s="68"/>
      <c r="AD2911" s="68"/>
      <c r="AE2911" s="68"/>
      <c r="AF2911" s="68"/>
      <c r="AH2911" s="68"/>
      <c r="AI2911" s="68"/>
      <c r="AJ2911" s="68"/>
      <c r="AK2911" s="68"/>
      <c r="AL2911" s="68"/>
      <c r="AM2911" s="68"/>
      <c r="AN2911" s="68"/>
      <c r="AO2911" s="68"/>
      <c r="AP2911" s="68"/>
      <c r="AQ2911" s="68"/>
      <c r="AR2911" s="68"/>
      <c r="AS2911" s="68"/>
      <c r="AT2911" s="68"/>
    </row>
    <row r="2912" spans="20:46" ht="18.75" customHeight="1">
      <c r="T2912" s="68"/>
      <c r="U2912" s="68"/>
      <c r="V2912" s="68"/>
      <c r="W2912" s="68"/>
      <c r="X2912" s="68"/>
      <c r="Y2912" s="68"/>
      <c r="Z2912" s="68"/>
      <c r="AA2912" s="68"/>
      <c r="AB2912" s="68"/>
      <c r="AC2912" s="68"/>
      <c r="AD2912" s="68"/>
      <c r="AE2912" s="68"/>
      <c r="AF2912" s="68"/>
      <c r="AH2912" s="68"/>
      <c r="AI2912" s="68"/>
      <c r="AJ2912" s="68"/>
      <c r="AK2912" s="68"/>
      <c r="AL2912" s="68"/>
      <c r="AM2912" s="68"/>
      <c r="AN2912" s="68"/>
      <c r="AO2912" s="68"/>
      <c r="AP2912" s="68"/>
      <c r="AQ2912" s="68"/>
      <c r="AR2912" s="68"/>
      <c r="AS2912" s="68"/>
      <c r="AT2912" s="68"/>
    </row>
    <row r="2913" spans="20:46" ht="18.75" customHeight="1">
      <c r="T2913" s="68"/>
      <c r="U2913" s="68"/>
      <c r="V2913" s="68"/>
      <c r="W2913" s="68"/>
      <c r="X2913" s="68"/>
      <c r="Y2913" s="68"/>
      <c r="Z2913" s="68"/>
      <c r="AA2913" s="68"/>
      <c r="AB2913" s="68"/>
      <c r="AC2913" s="68"/>
      <c r="AD2913" s="68"/>
      <c r="AE2913" s="68"/>
      <c r="AF2913" s="68"/>
      <c r="AH2913" s="68"/>
      <c r="AI2913" s="68"/>
      <c r="AJ2913" s="68"/>
      <c r="AK2913" s="68"/>
      <c r="AL2913" s="68"/>
      <c r="AM2913" s="68"/>
      <c r="AN2913" s="68"/>
      <c r="AO2913" s="68"/>
      <c r="AP2913" s="68"/>
      <c r="AQ2913" s="68"/>
      <c r="AR2913" s="68"/>
      <c r="AS2913" s="68"/>
      <c r="AT2913" s="68"/>
    </row>
    <row r="2914" spans="20:46" ht="18.75" customHeight="1">
      <c r="T2914" s="68"/>
      <c r="U2914" s="68"/>
      <c r="V2914" s="68"/>
      <c r="W2914" s="68"/>
      <c r="X2914" s="68"/>
      <c r="Y2914" s="68"/>
      <c r="Z2914" s="68"/>
      <c r="AA2914" s="68"/>
      <c r="AB2914" s="68"/>
      <c r="AC2914" s="68"/>
      <c r="AD2914" s="68"/>
      <c r="AE2914" s="68"/>
      <c r="AF2914" s="68"/>
      <c r="AH2914" s="68"/>
      <c r="AI2914" s="68"/>
      <c r="AJ2914" s="68"/>
      <c r="AK2914" s="68"/>
      <c r="AL2914" s="68"/>
      <c r="AM2914" s="68"/>
      <c r="AN2914" s="68"/>
      <c r="AO2914" s="68"/>
      <c r="AP2914" s="68"/>
      <c r="AQ2914" s="68"/>
      <c r="AR2914" s="68"/>
      <c r="AS2914" s="68"/>
      <c r="AT2914" s="68"/>
    </row>
    <row r="2915" spans="20:46" ht="18.75" customHeight="1">
      <c r="T2915" s="68"/>
      <c r="U2915" s="68"/>
      <c r="V2915" s="68"/>
      <c r="W2915" s="68"/>
      <c r="X2915" s="68"/>
      <c r="Y2915" s="68"/>
      <c r="Z2915" s="68"/>
      <c r="AA2915" s="68"/>
      <c r="AB2915" s="68"/>
      <c r="AC2915" s="68"/>
      <c r="AD2915" s="68"/>
      <c r="AE2915" s="68"/>
      <c r="AF2915" s="68"/>
      <c r="AH2915" s="68"/>
      <c r="AI2915" s="68"/>
      <c r="AJ2915" s="68"/>
      <c r="AK2915" s="68"/>
      <c r="AL2915" s="68"/>
      <c r="AM2915" s="68"/>
      <c r="AN2915" s="68"/>
      <c r="AO2915" s="68"/>
      <c r="AP2915" s="68"/>
      <c r="AQ2915" s="68"/>
      <c r="AR2915" s="68"/>
      <c r="AS2915" s="68"/>
      <c r="AT2915" s="68"/>
    </row>
    <row r="2916" spans="20:46" ht="18.75" customHeight="1">
      <c r="T2916" s="68"/>
      <c r="U2916" s="68"/>
      <c r="V2916" s="68"/>
      <c r="W2916" s="68"/>
      <c r="X2916" s="68"/>
      <c r="Y2916" s="68"/>
      <c r="Z2916" s="68"/>
      <c r="AA2916" s="68"/>
      <c r="AB2916" s="68"/>
      <c r="AC2916" s="68"/>
      <c r="AD2916" s="68"/>
      <c r="AE2916" s="68"/>
      <c r="AF2916" s="68"/>
      <c r="AH2916" s="68"/>
      <c r="AI2916" s="68"/>
      <c r="AJ2916" s="68"/>
      <c r="AK2916" s="68"/>
      <c r="AL2916" s="68"/>
      <c r="AM2916" s="68"/>
      <c r="AN2916" s="68"/>
      <c r="AO2916" s="68"/>
      <c r="AP2916" s="68"/>
      <c r="AQ2916" s="68"/>
      <c r="AR2916" s="68"/>
      <c r="AS2916" s="68"/>
      <c r="AT2916" s="68"/>
    </row>
    <row r="2917" spans="20:46" ht="18.75" customHeight="1">
      <c r="T2917" s="68"/>
      <c r="U2917" s="68"/>
      <c r="V2917" s="68"/>
      <c r="W2917" s="68"/>
      <c r="X2917" s="68"/>
      <c r="Y2917" s="68"/>
      <c r="Z2917" s="68"/>
      <c r="AA2917" s="68"/>
      <c r="AB2917" s="68"/>
      <c r="AC2917" s="68"/>
      <c r="AD2917" s="68"/>
      <c r="AE2917" s="68"/>
      <c r="AF2917" s="68"/>
      <c r="AH2917" s="68"/>
      <c r="AI2917" s="68"/>
      <c r="AJ2917" s="68"/>
      <c r="AK2917" s="68"/>
      <c r="AL2917" s="68"/>
      <c r="AM2917" s="68"/>
      <c r="AN2917" s="68"/>
      <c r="AO2917" s="68"/>
      <c r="AP2917" s="68"/>
      <c r="AQ2917" s="68"/>
      <c r="AR2917" s="68"/>
      <c r="AS2917" s="68"/>
      <c r="AT2917" s="68"/>
    </row>
    <row r="2918" spans="20:46" ht="18.75" customHeight="1">
      <c r="T2918" s="68"/>
      <c r="U2918" s="68"/>
      <c r="V2918" s="68"/>
      <c r="W2918" s="68"/>
      <c r="X2918" s="68"/>
      <c r="Y2918" s="68"/>
      <c r="Z2918" s="68"/>
      <c r="AA2918" s="68"/>
      <c r="AB2918" s="68"/>
      <c r="AC2918" s="68"/>
      <c r="AD2918" s="68"/>
      <c r="AE2918" s="68"/>
      <c r="AF2918" s="68"/>
      <c r="AH2918" s="68"/>
      <c r="AI2918" s="68"/>
      <c r="AJ2918" s="68"/>
      <c r="AK2918" s="68"/>
      <c r="AL2918" s="68"/>
      <c r="AM2918" s="68"/>
      <c r="AN2918" s="68"/>
      <c r="AO2918" s="68"/>
      <c r="AP2918" s="68"/>
      <c r="AQ2918" s="68"/>
      <c r="AR2918" s="68"/>
      <c r="AS2918" s="68"/>
      <c r="AT2918" s="68"/>
    </row>
    <row r="2919" spans="20:46" ht="18.75" customHeight="1">
      <c r="T2919" s="68"/>
      <c r="U2919" s="68"/>
      <c r="V2919" s="68"/>
      <c r="W2919" s="68"/>
      <c r="X2919" s="68"/>
      <c r="Y2919" s="68"/>
      <c r="Z2919" s="68"/>
      <c r="AA2919" s="68"/>
      <c r="AB2919" s="68"/>
      <c r="AC2919" s="68"/>
      <c r="AD2919" s="68"/>
      <c r="AE2919" s="68"/>
      <c r="AF2919" s="68"/>
      <c r="AH2919" s="68"/>
      <c r="AI2919" s="68"/>
      <c r="AJ2919" s="68"/>
      <c r="AK2919" s="68"/>
      <c r="AL2919" s="68"/>
      <c r="AM2919" s="68"/>
      <c r="AN2919" s="68"/>
      <c r="AO2919" s="68"/>
      <c r="AP2919" s="68"/>
      <c r="AQ2919" s="68"/>
      <c r="AR2919" s="68"/>
      <c r="AS2919" s="68"/>
      <c r="AT2919" s="68"/>
    </row>
    <row r="2920" spans="20:46" ht="18.75" customHeight="1">
      <c r="T2920" s="68"/>
      <c r="U2920" s="68"/>
      <c r="V2920" s="68"/>
      <c r="W2920" s="68"/>
      <c r="X2920" s="68"/>
      <c r="Y2920" s="68"/>
      <c r="Z2920" s="68"/>
      <c r="AA2920" s="68"/>
      <c r="AB2920" s="68"/>
      <c r="AC2920" s="68"/>
      <c r="AD2920" s="68"/>
      <c r="AE2920" s="68"/>
      <c r="AF2920" s="68"/>
      <c r="AH2920" s="68"/>
      <c r="AI2920" s="68"/>
      <c r="AJ2920" s="68"/>
      <c r="AK2920" s="68"/>
      <c r="AL2920" s="68"/>
      <c r="AM2920" s="68"/>
      <c r="AN2920" s="68"/>
      <c r="AO2920" s="68"/>
      <c r="AP2920" s="68"/>
      <c r="AQ2920" s="68"/>
      <c r="AR2920" s="68"/>
      <c r="AS2920" s="68"/>
      <c r="AT2920" s="68"/>
    </row>
    <row r="2921" spans="20:46" ht="18.75" customHeight="1">
      <c r="T2921" s="68"/>
      <c r="U2921" s="68"/>
      <c r="V2921" s="68"/>
      <c r="W2921" s="68"/>
      <c r="X2921" s="68"/>
      <c r="Y2921" s="68"/>
      <c r="Z2921" s="68"/>
      <c r="AA2921" s="68"/>
      <c r="AB2921" s="68"/>
      <c r="AC2921" s="68"/>
      <c r="AD2921" s="68"/>
      <c r="AE2921" s="68"/>
      <c r="AF2921" s="68"/>
      <c r="AH2921" s="68"/>
      <c r="AI2921" s="68"/>
      <c r="AJ2921" s="68"/>
      <c r="AK2921" s="68"/>
      <c r="AL2921" s="68"/>
      <c r="AM2921" s="68"/>
      <c r="AN2921" s="68"/>
      <c r="AO2921" s="68"/>
      <c r="AP2921" s="68"/>
      <c r="AQ2921" s="68"/>
      <c r="AR2921" s="68"/>
      <c r="AS2921" s="68"/>
      <c r="AT2921" s="68"/>
    </row>
    <row r="2922" spans="20:46" ht="18.75" customHeight="1">
      <c r="T2922" s="68"/>
      <c r="U2922" s="68"/>
      <c r="V2922" s="68"/>
      <c r="W2922" s="68"/>
      <c r="X2922" s="68"/>
      <c r="Y2922" s="68"/>
      <c r="Z2922" s="68"/>
      <c r="AA2922" s="68"/>
      <c r="AB2922" s="68"/>
      <c r="AC2922" s="68"/>
      <c r="AD2922" s="68"/>
      <c r="AE2922" s="68"/>
      <c r="AF2922" s="68"/>
      <c r="AH2922" s="68"/>
      <c r="AI2922" s="68"/>
      <c r="AJ2922" s="68"/>
      <c r="AK2922" s="68"/>
      <c r="AL2922" s="68"/>
      <c r="AM2922" s="68"/>
      <c r="AN2922" s="68"/>
      <c r="AO2922" s="68"/>
      <c r="AP2922" s="68"/>
      <c r="AQ2922" s="68"/>
      <c r="AR2922" s="68"/>
      <c r="AS2922" s="68"/>
      <c r="AT2922" s="68"/>
    </row>
    <row r="2923" spans="20:46" ht="18.75" customHeight="1">
      <c r="T2923" s="68"/>
      <c r="U2923" s="68"/>
      <c r="V2923" s="68"/>
      <c r="W2923" s="68"/>
      <c r="X2923" s="68"/>
      <c r="Y2923" s="68"/>
      <c r="Z2923" s="68"/>
      <c r="AA2923" s="68"/>
      <c r="AB2923" s="68"/>
      <c r="AC2923" s="68"/>
      <c r="AD2923" s="68"/>
      <c r="AE2923" s="68"/>
      <c r="AF2923" s="68"/>
      <c r="AH2923" s="68"/>
      <c r="AI2923" s="68"/>
      <c r="AJ2923" s="68"/>
      <c r="AK2923" s="68"/>
      <c r="AL2923" s="68"/>
      <c r="AM2923" s="68"/>
      <c r="AN2923" s="68"/>
      <c r="AO2923" s="68"/>
      <c r="AP2923" s="68"/>
      <c r="AQ2923" s="68"/>
      <c r="AR2923" s="68"/>
      <c r="AS2923" s="68"/>
      <c r="AT2923" s="68"/>
    </row>
    <row r="2924" spans="20:46" ht="18.75" customHeight="1">
      <c r="T2924" s="68"/>
      <c r="U2924" s="68"/>
      <c r="V2924" s="68"/>
      <c r="W2924" s="68"/>
      <c r="X2924" s="68"/>
      <c r="Y2924" s="68"/>
      <c r="Z2924" s="68"/>
      <c r="AA2924" s="68"/>
      <c r="AB2924" s="68"/>
      <c r="AC2924" s="68"/>
      <c r="AD2924" s="68"/>
      <c r="AE2924" s="68"/>
      <c r="AF2924" s="68"/>
      <c r="AH2924" s="68"/>
      <c r="AI2924" s="68"/>
      <c r="AJ2924" s="68"/>
      <c r="AK2924" s="68"/>
      <c r="AL2924" s="68"/>
      <c r="AM2924" s="68"/>
      <c r="AN2924" s="68"/>
      <c r="AO2924" s="68"/>
      <c r="AP2924" s="68"/>
      <c r="AQ2924" s="68"/>
      <c r="AR2924" s="68"/>
      <c r="AS2924" s="68"/>
      <c r="AT2924" s="68"/>
    </row>
    <row r="2925" spans="20:46" ht="18.75" customHeight="1">
      <c r="T2925" s="68"/>
      <c r="U2925" s="68"/>
      <c r="V2925" s="68"/>
      <c r="W2925" s="68"/>
      <c r="X2925" s="68"/>
      <c r="Y2925" s="68"/>
      <c r="Z2925" s="68"/>
      <c r="AA2925" s="68"/>
      <c r="AB2925" s="68"/>
      <c r="AC2925" s="68"/>
      <c r="AD2925" s="68"/>
      <c r="AE2925" s="68"/>
      <c r="AF2925" s="68"/>
      <c r="AH2925" s="68"/>
      <c r="AI2925" s="68"/>
      <c r="AJ2925" s="68"/>
      <c r="AK2925" s="68"/>
      <c r="AL2925" s="68"/>
      <c r="AM2925" s="68"/>
      <c r="AN2925" s="68"/>
      <c r="AO2925" s="68"/>
      <c r="AP2925" s="68"/>
      <c r="AQ2925" s="68"/>
      <c r="AR2925" s="68"/>
      <c r="AS2925" s="68"/>
      <c r="AT2925" s="68"/>
    </row>
    <row r="2926" spans="20:46" ht="18.75" customHeight="1">
      <c r="T2926" s="68"/>
      <c r="U2926" s="68"/>
      <c r="V2926" s="68"/>
      <c r="W2926" s="68"/>
      <c r="X2926" s="68"/>
      <c r="Y2926" s="68"/>
      <c r="Z2926" s="68"/>
      <c r="AA2926" s="68"/>
      <c r="AB2926" s="68"/>
      <c r="AC2926" s="68"/>
      <c r="AD2926" s="68"/>
      <c r="AE2926" s="68"/>
      <c r="AF2926" s="68"/>
      <c r="AH2926" s="68"/>
      <c r="AI2926" s="68"/>
      <c r="AJ2926" s="68"/>
      <c r="AK2926" s="68"/>
      <c r="AL2926" s="68"/>
      <c r="AM2926" s="68"/>
      <c r="AN2926" s="68"/>
      <c r="AO2926" s="68"/>
      <c r="AP2926" s="68"/>
      <c r="AQ2926" s="68"/>
      <c r="AR2926" s="68"/>
      <c r="AS2926" s="68"/>
      <c r="AT2926" s="68"/>
    </row>
    <row r="2927" spans="20:46" ht="18.75" customHeight="1">
      <c r="T2927" s="68"/>
      <c r="U2927" s="68"/>
      <c r="V2927" s="68"/>
      <c r="W2927" s="68"/>
      <c r="X2927" s="68"/>
      <c r="Y2927" s="68"/>
      <c r="Z2927" s="68"/>
      <c r="AA2927" s="68"/>
      <c r="AB2927" s="68"/>
      <c r="AC2927" s="68"/>
      <c r="AD2927" s="68"/>
      <c r="AE2927" s="68"/>
      <c r="AF2927" s="68"/>
      <c r="AH2927" s="68"/>
      <c r="AI2927" s="68"/>
      <c r="AJ2927" s="68"/>
      <c r="AK2927" s="68"/>
      <c r="AL2927" s="68"/>
      <c r="AM2927" s="68"/>
      <c r="AN2927" s="68"/>
      <c r="AO2927" s="68"/>
      <c r="AP2927" s="68"/>
      <c r="AQ2927" s="68"/>
      <c r="AR2927" s="68"/>
      <c r="AS2927" s="68"/>
      <c r="AT2927" s="68"/>
    </row>
    <row r="2928" spans="20:46" ht="18.75" customHeight="1">
      <c r="T2928" s="68"/>
      <c r="U2928" s="68"/>
      <c r="V2928" s="68"/>
      <c r="W2928" s="68"/>
      <c r="X2928" s="68"/>
      <c r="Y2928" s="68"/>
      <c r="Z2928" s="68"/>
      <c r="AA2928" s="68"/>
      <c r="AB2928" s="68"/>
      <c r="AC2928" s="68"/>
      <c r="AD2928" s="68"/>
      <c r="AE2928" s="68"/>
      <c r="AF2928" s="68"/>
      <c r="AH2928" s="68"/>
      <c r="AI2928" s="68"/>
      <c r="AJ2928" s="68"/>
      <c r="AK2928" s="68"/>
      <c r="AL2928" s="68"/>
      <c r="AM2928" s="68"/>
      <c r="AN2928" s="68"/>
      <c r="AO2928" s="68"/>
      <c r="AP2928" s="68"/>
      <c r="AQ2928" s="68"/>
      <c r="AR2928" s="68"/>
      <c r="AS2928" s="68"/>
      <c r="AT2928" s="68"/>
    </row>
    <row r="2929" spans="20:46" ht="18.75" customHeight="1">
      <c r="T2929" s="68"/>
      <c r="U2929" s="68"/>
      <c r="V2929" s="68"/>
      <c r="W2929" s="68"/>
      <c r="X2929" s="68"/>
      <c r="Y2929" s="68"/>
      <c r="Z2929" s="68"/>
      <c r="AA2929" s="68"/>
      <c r="AB2929" s="68"/>
      <c r="AC2929" s="68"/>
      <c r="AD2929" s="68"/>
      <c r="AE2929" s="68"/>
      <c r="AF2929" s="68"/>
      <c r="AH2929" s="68"/>
      <c r="AI2929" s="68"/>
      <c r="AJ2929" s="68"/>
      <c r="AK2929" s="68"/>
      <c r="AL2929" s="68"/>
      <c r="AM2929" s="68"/>
      <c r="AN2929" s="68"/>
      <c r="AO2929" s="68"/>
      <c r="AP2929" s="68"/>
      <c r="AQ2929" s="68"/>
      <c r="AR2929" s="68"/>
      <c r="AS2929" s="68"/>
      <c r="AT2929" s="68"/>
    </row>
    <row r="2930" spans="20:46" ht="18.75" customHeight="1">
      <c r="T2930" s="68"/>
      <c r="U2930" s="68"/>
      <c r="V2930" s="68"/>
      <c r="W2930" s="68"/>
      <c r="X2930" s="68"/>
      <c r="Y2930" s="68"/>
      <c r="Z2930" s="68"/>
      <c r="AA2930" s="68"/>
      <c r="AB2930" s="68"/>
      <c r="AC2930" s="68"/>
      <c r="AD2930" s="68"/>
      <c r="AE2930" s="68"/>
      <c r="AF2930" s="68"/>
      <c r="AH2930" s="68"/>
      <c r="AI2930" s="68"/>
      <c r="AJ2930" s="68"/>
      <c r="AK2930" s="68"/>
      <c r="AL2930" s="68"/>
      <c r="AM2930" s="68"/>
      <c r="AN2930" s="68"/>
      <c r="AO2930" s="68"/>
      <c r="AP2930" s="68"/>
      <c r="AQ2930" s="68"/>
      <c r="AR2930" s="68"/>
      <c r="AS2930" s="68"/>
      <c r="AT2930" s="68"/>
    </row>
    <row r="2931" spans="20:46" ht="18.75" customHeight="1">
      <c r="T2931" s="68"/>
      <c r="U2931" s="68"/>
      <c r="V2931" s="68"/>
      <c r="W2931" s="68"/>
      <c r="X2931" s="68"/>
      <c r="Y2931" s="68"/>
      <c r="Z2931" s="68"/>
      <c r="AA2931" s="68"/>
      <c r="AB2931" s="68"/>
      <c r="AC2931" s="68"/>
      <c r="AD2931" s="68"/>
      <c r="AE2931" s="68"/>
      <c r="AF2931" s="68"/>
      <c r="AH2931" s="68"/>
      <c r="AI2931" s="68"/>
      <c r="AJ2931" s="68"/>
      <c r="AK2931" s="68"/>
      <c r="AL2931" s="68"/>
      <c r="AM2931" s="68"/>
      <c r="AN2931" s="68"/>
      <c r="AO2931" s="68"/>
      <c r="AP2931" s="68"/>
      <c r="AQ2931" s="68"/>
      <c r="AR2931" s="68"/>
      <c r="AS2931" s="68"/>
      <c r="AT2931" s="68"/>
    </row>
    <row r="2932" spans="20:46" ht="18.75" customHeight="1">
      <c r="T2932" s="68"/>
      <c r="U2932" s="68"/>
      <c r="V2932" s="68"/>
      <c r="W2932" s="68"/>
      <c r="X2932" s="68"/>
      <c r="Y2932" s="68"/>
      <c r="Z2932" s="68"/>
      <c r="AA2932" s="68"/>
      <c r="AB2932" s="68"/>
      <c r="AC2932" s="68"/>
      <c r="AD2932" s="68"/>
      <c r="AE2932" s="68"/>
      <c r="AF2932" s="68"/>
      <c r="AH2932" s="68"/>
      <c r="AI2932" s="68"/>
      <c r="AJ2932" s="68"/>
      <c r="AK2932" s="68"/>
      <c r="AL2932" s="68"/>
      <c r="AM2932" s="68"/>
      <c r="AN2932" s="68"/>
      <c r="AO2932" s="68"/>
      <c r="AP2932" s="68"/>
      <c r="AQ2932" s="68"/>
      <c r="AR2932" s="68"/>
      <c r="AS2932" s="68"/>
      <c r="AT2932" s="68"/>
    </row>
    <row r="2933" spans="20:46" ht="18.75" customHeight="1">
      <c r="T2933" s="68"/>
      <c r="U2933" s="68"/>
      <c r="V2933" s="68"/>
      <c r="W2933" s="68"/>
      <c r="X2933" s="68"/>
      <c r="Y2933" s="68"/>
      <c r="Z2933" s="68"/>
      <c r="AA2933" s="68"/>
      <c r="AB2933" s="68"/>
      <c r="AC2933" s="68"/>
      <c r="AD2933" s="68"/>
      <c r="AE2933" s="68"/>
      <c r="AF2933" s="68"/>
      <c r="AH2933" s="68"/>
      <c r="AI2933" s="68"/>
      <c r="AJ2933" s="68"/>
      <c r="AK2933" s="68"/>
      <c r="AL2933" s="68"/>
      <c r="AM2933" s="68"/>
      <c r="AN2933" s="68"/>
      <c r="AO2933" s="68"/>
      <c r="AP2933" s="68"/>
      <c r="AQ2933" s="68"/>
      <c r="AR2933" s="68"/>
      <c r="AS2933" s="68"/>
      <c r="AT2933" s="68"/>
    </row>
    <row r="2934" spans="20:46" ht="18.75" customHeight="1">
      <c r="T2934" s="68"/>
      <c r="U2934" s="68"/>
      <c r="V2934" s="68"/>
      <c r="W2934" s="68"/>
      <c r="X2934" s="68"/>
      <c r="Y2934" s="68"/>
      <c r="Z2934" s="68"/>
      <c r="AA2934" s="68"/>
      <c r="AB2934" s="68"/>
      <c r="AC2934" s="68"/>
      <c r="AD2934" s="68"/>
      <c r="AE2934" s="68"/>
      <c r="AF2934" s="68"/>
      <c r="AH2934" s="68"/>
      <c r="AI2934" s="68"/>
      <c r="AJ2934" s="68"/>
      <c r="AK2934" s="68"/>
      <c r="AL2934" s="68"/>
      <c r="AM2934" s="68"/>
      <c r="AN2934" s="68"/>
      <c r="AO2934" s="68"/>
      <c r="AP2934" s="68"/>
      <c r="AQ2934" s="68"/>
      <c r="AR2934" s="68"/>
      <c r="AS2934" s="68"/>
      <c r="AT2934" s="68"/>
    </row>
    <row r="2935" spans="20:46" ht="18.75" customHeight="1">
      <c r="T2935" s="68"/>
      <c r="U2935" s="68"/>
      <c r="V2935" s="68"/>
      <c r="W2935" s="68"/>
      <c r="X2935" s="68"/>
      <c r="Y2935" s="68"/>
      <c r="Z2935" s="68"/>
      <c r="AA2935" s="68"/>
      <c r="AB2935" s="68"/>
      <c r="AC2935" s="68"/>
      <c r="AD2935" s="68"/>
      <c r="AE2935" s="68"/>
      <c r="AF2935" s="68"/>
      <c r="AH2935" s="68"/>
      <c r="AI2935" s="68"/>
      <c r="AJ2935" s="68"/>
      <c r="AK2935" s="68"/>
      <c r="AL2935" s="68"/>
      <c r="AM2935" s="68"/>
      <c r="AN2935" s="68"/>
      <c r="AO2935" s="68"/>
      <c r="AP2935" s="68"/>
      <c r="AQ2935" s="68"/>
      <c r="AR2935" s="68"/>
      <c r="AS2935" s="68"/>
      <c r="AT2935" s="68"/>
    </row>
    <row r="2936" spans="20:46" ht="18.75" customHeight="1">
      <c r="T2936" s="68"/>
      <c r="U2936" s="68"/>
      <c r="V2936" s="68"/>
      <c r="W2936" s="68"/>
      <c r="X2936" s="68"/>
      <c r="Y2936" s="68"/>
      <c r="Z2936" s="68"/>
      <c r="AA2936" s="68"/>
      <c r="AB2936" s="68"/>
      <c r="AC2936" s="68"/>
      <c r="AD2936" s="68"/>
      <c r="AE2936" s="68"/>
      <c r="AF2936" s="68"/>
      <c r="AH2936" s="68"/>
      <c r="AI2936" s="68"/>
      <c r="AJ2936" s="68"/>
      <c r="AK2936" s="68"/>
      <c r="AL2936" s="68"/>
      <c r="AM2936" s="68"/>
      <c r="AN2936" s="68"/>
      <c r="AO2936" s="68"/>
      <c r="AP2936" s="68"/>
      <c r="AQ2936" s="68"/>
      <c r="AR2936" s="68"/>
      <c r="AS2936" s="68"/>
      <c r="AT2936" s="68"/>
    </row>
    <row r="2937" spans="20:46" ht="18.75" customHeight="1">
      <c r="T2937" s="68"/>
      <c r="U2937" s="68"/>
      <c r="V2937" s="68"/>
      <c r="W2937" s="68"/>
      <c r="X2937" s="68"/>
      <c r="Y2937" s="68"/>
      <c r="Z2937" s="68"/>
      <c r="AA2937" s="68"/>
      <c r="AB2937" s="68"/>
      <c r="AC2937" s="68"/>
      <c r="AD2937" s="68"/>
      <c r="AE2937" s="68"/>
      <c r="AF2937" s="68"/>
      <c r="AH2937" s="68"/>
      <c r="AI2937" s="68"/>
      <c r="AJ2937" s="68"/>
      <c r="AK2937" s="68"/>
      <c r="AL2937" s="68"/>
      <c r="AM2937" s="68"/>
      <c r="AN2937" s="68"/>
      <c r="AO2937" s="68"/>
      <c r="AP2937" s="68"/>
      <c r="AQ2937" s="68"/>
      <c r="AR2937" s="68"/>
      <c r="AS2937" s="68"/>
      <c r="AT2937" s="68"/>
    </row>
    <row r="2938" spans="20:46" ht="18.75" customHeight="1">
      <c r="T2938" s="68"/>
      <c r="U2938" s="68"/>
      <c r="V2938" s="68"/>
      <c r="W2938" s="68"/>
      <c r="X2938" s="68"/>
      <c r="Y2938" s="68"/>
      <c r="Z2938" s="68"/>
      <c r="AA2938" s="68"/>
      <c r="AB2938" s="68"/>
      <c r="AC2938" s="68"/>
      <c r="AD2938" s="68"/>
      <c r="AE2938" s="68"/>
      <c r="AF2938" s="68"/>
      <c r="AH2938" s="68"/>
      <c r="AI2938" s="68"/>
      <c r="AJ2938" s="68"/>
      <c r="AK2938" s="68"/>
      <c r="AL2938" s="68"/>
      <c r="AM2938" s="68"/>
      <c r="AN2938" s="68"/>
      <c r="AO2938" s="68"/>
      <c r="AP2938" s="68"/>
      <c r="AQ2938" s="68"/>
      <c r="AR2938" s="68"/>
      <c r="AS2938" s="68"/>
      <c r="AT2938" s="68"/>
    </row>
    <row r="2939" spans="20:46" ht="18.75" customHeight="1">
      <c r="T2939" s="68"/>
      <c r="U2939" s="68"/>
      <c r="V2939" s="68"/>
      <c r="W2939" s="68"/>
      <c r="X2939" s="68"/>
      <c r="Y2939" s="68"/>
      <c r="Z2939" s="68"/>
      <c r="AA2939" s="68"/>
      <c r="AB2939" s="68"/>
      <c r="AC2939" s="68"/>
      <c r="AD2939" s="68"/>
      <c r="AE2939" s="68"/>
      <c r="AF2939" s="68"/>
      <c r="AH2939" s="68"/>
      <c r="AI2939" s="68"/>
      <c r="AJ2939" s="68"/>
      <c r="AK2939" s="68"/>
      <c r="AL2939" s="68"/>
      <c r="AM2939" s="68"/>
      <c r="AN2939" s="68"/>
      <c r="AO2939" s="68"/>
      <c r="AP2939" s="68"/>
      <c r="AQ2939" s="68"/>
      <c r="AR2939" s="68"/>
      <c r="AS2939" s="68"/>
      <c r="AT2939" s="68"/>
    </row>
    <row r="2940" spans="20:46" ht="18.75" customHeight="1">
      <c r="T2940" s="68"/>
      <c r="U2940" s="68"/>
      <c r="V2940" s="68"/>
      <c r="W2940" s="68"/>
      <c r="X2940" s="68"/>
      <c r="Y2940" s="68"/>
      <c r="Z2940" s="68"/>
      <c r="AA2940" s="68"/>
      <c r="AB2940" s="68"/>
      <c r="AC2940" s="68"/>
      <c r="AD2940" s="68"/>
      <c r="AE2940" s="68"/>
      <c r="AF2940" s="68"/>
      <c r="AH2940" s="68"/>
      <c r="AI2940" s="68"/>
      <c r="AJ2940" s="68"/>
      <c r="AK2940" s="68"/>
      <c r="AL2940" s="68"/>
      <c r="AM2940" s="68"/>
      <c r="AN2940" s="68"/>
      <c r="AO2940" s="68"/>
      <c r="AP2940" s="68"/>
      <c r="AQ2940" s="68"/>
      <c r="AR2940" s="68"/>
      <c r="AS2940" s="68"/>
      <c r="AT2940" s="68"/>
    </row>
    <row r="2941" spans="20:46" ht="18.75" customHeight="1">
      <c r="T2941" s="68"/>
      <c r="U2941" s="68"/>
      <c r="V2941" s="68"/>
      <c r="W2941" s="68"/>
      <c r="X2941" s="68"/>
      <c r="Y2941" s="68"/>
      <c r="Z2941" s="68"/>
      <c r="AA2941" s="68"/>
      <c r="AB2941" s="68"/>
      <c r="AC2941" s="68"/>
      <c r="AD2941" s="68"/>
      <c r="AE2941" s="68"/>
      <c r="AF2941" s="68"/>
      <c r="AH2941" s="68"/>
      <c r="AI2941" s="68"/>
      <c r="AJ2941" s="68"/>
      <c r="AK2941" s="68"/>
      <c r="AL2941" s="68"/>
      <c r="AM2941" s="68"/>
      <c r="AN2941" s="68"/>
      <c r="AO2941" s="68"/>
      <c r="AP2941" s="68"/>
      <c r="AQ2941" s="68"/>
      <c r="AR2941" s="68"/>
      <c r="AS2941" s="68"/>
      <c r="AT2941" s="68"/>
    </row>
    <row r="2942" spans="20:46" ht="18.75" customHeight="1">
      <c r="T2942" s="68"/>
      <c r="U2942" s="68"/>
      <c r="V2942" s="68"/>
      <c r="W2942" s="68"/>
      <c r="X2942" s="68"/>
      <c r="Y2942" s="68"/>
      <c r="Z2942" s="68"/>
      <c r="AA2942" s="68"/>
      <c r="AB2942" s="68"/>
      <c r="AC2942" s="68"/>
      <c r="AD2942" s="68"/>
      <c r="AE2942" s="68"/>
      <c r="AF2942" s="68"/>
      <c r="AH2942" s="68"/>
      <c r="AI2942" s="68"/>
      <c r="AJ2942" s="68"/>
      <c r="AK2942" s="68"/>
      <c r="AL2942" s="68"/>
      <c r="AM2942" s="68"/>
      <c r="AN2942" s="68"/>
      <c r="AO2942" s="68"/>
      <c r="AP2942" s="68"/>
      <c r="AQ2942" s="68"/>
      <c r="AR2942" s="68"/>
      <c r="AS2942" s="68"/>
      <c r="AT2942" s="68"/>
    </row>
    <row r="2943" spans="20:46" ht="18.75" customHeight="1">
      <c r="T2943" s="68"/>
      <c r="U2943" s="68"/>
      <c r="V2943" s="68"/>
      <c r="W2943" s="68"/>
      <c r="X2943" s="68"/>
      <c r="Y2943" s="68"/>
      <c r="Z2943" s="68"/>
      <c r="AA2943" s="68"/>
      <c r="AB2943" s="68"/>
      <c r="AC2943" s="68"/>
      <c r="AD2943" s="68"/>
      <c r="AE2943" s="68"/>
      <c r="AF2943" s="68"/>
      <c r="AH2943" s="68"/>
      <c r="AI2943" s="68"/>
      <c r="AJ2943" s="68"/>
      <c r="AK2943" s="68"/>
      <c r="AL2943" s="68"/>
      <c r="AM2943" s="68"/>
      <c r="AN2943" s="68"/>
      <c r="AO2943" s="68"/>
      <c r="AP2943" s="68"/>
      <c r="AQ2943" s="68"/>
      <c r="AR2943" s="68"/>
      <c r="AS2943" s="68"/>
      <c r="AT2943" s="68"/>
    </row>
    <row r="2944" spans="20:46" ht="18.75" customHeight="1">
      <c r="T2944" s="68"/>
      <c r="U2944" s="68"/>
      <c r="V2944" s="68"/>
      <c r="W2944" s="68"/>
      <c r="X2944" s="68"/>
      <c r="Y2944" s="68"/>
      <c r="Z2944" s="68"/>
      <c r="AA2944" s="68"/>
      <c r="AB2944" s="68"/>
      <c r="AC2944" s="68"/>
      <c r="AD2944" s="68"/>
      <c r="AE2944" s="68"/>
      <c r="AF2944" s="68"/>
      <c r="AH2944" s="68"/>
      <c r="AI2944" s="68"/>
      <c r="AJ2944" s="68"/>
      <c r="AK2944" s="68"/>
      <c r="AL2944" s="68"/>
      <c r="AM2944" s="68"/>
      <c r="AN2944" s="68"/>
      <c r="AO2944" s="68"/>
      <c r="AP2944" s="68"/>
      <c r="AQ2944" s="68"/>
      <c r="AR2944" s="68"/>
      <c r="AS2944" s="68"/>
      <c r="AT2944" s="68"/>
    </row>
    <row r="2945" spans="20:46" ht="18.75" customHeight="1">
      <c r="T2945" s="68"/>
      <c r="U2945" s="68"/>
      <c r="V2945" s="68"/>
      <c r="W2945" s="68"/>
      <c r="X2945" s="68"/>
      <c r="Y2945" s="68"/>
      <c r="Z2945" s="68"/>
      <c r="AA2945" s="68"/>
      <c r="AB2945" s="68"/>
      <c r="AC2945" s="68"/>
      <c r="AD2945" s="68"/>
      <c r="AE2945" s="68"/>
      <c r="AF2945" s="68"/>
      <c r="AH2945" s="68"/>
      <c r="AI2945" s="68"/>
      <c r="AJ2945" s="68"/>
      <c r="AK2945" s="68"/>
      <c r="AL2945" s="68"/>
      <c r="AM2945" s="68"/>
      <c r="AN2945" s="68"/>
      <c r="AO2945" s="68"/>
      <c r="AP2945" s="68"/>
      <c r="AQ2945" s="68"/>
      <c r="AR2945" s="68"/>
      <c r="AS2945" s="68"/>
      <c r="AT2945" s="68"/>
    </row>
    <row r="2946" spans="20:46" ht="18.75" customHeight="1">
      <c r="T2946" s="68"/>
      <c r="U2946" s="68"/>
      <c r="V2946" s="68"/>
      <c r="W2946" s="68"/>
      <c r="X2946" s="68"/>
      <c r="Y2946" s="68"/>
      <c r="Z2946" s="68"/>
      <c r="AA2946" s="68"/>
      <c r="AB2946" s="68"/>
      <c r="AC2946" s="68"/>
      <c r="AD2946" s="68"/>
      <c r="AE2946" s="68"/>
      <c r="AF2946" s="68"/>
      <c r="AH2946" s="68"/>
      <c r="AI2946" s="68"/>
      <c r="AJ2946" s="68"/>
      <c r="AK2946" s="68"/>
      <c r="AL2946" s="68"/>
      <c r="AM2946" s="68"/>
      <c r="AN2946" s="68"/>
      <c r="AO2946" s="68"/>
      <c r="AP2946" s="68"/>
      <c r="AQ2946" s="68"/>
      <c r="AR2946" s="68"/>
      <c r="AS2946" s="68"/>
      <c r="AT2946" s="68"/>
    </row>
    <row r="2947" spans="20:46" ht="18.75" customHeight="1">
      <c r="T2947" s="68"/>
      <c r="U2947" s="68"/>
      <c r="V2947" s="68"/>
      <c r="W2947" s="68"/>
      <c r="X2947" s="68"/>
      <c r="Y2947" s="68"/>
      <c r="Z2947" s="68"/>
      <c r="AA2947" s="68"/>
      <c r="AB2947" s="68"/>
      <c r="AC2947" s="68"/>
      <c r="AD2947" s="68"/>
      <c r="AE2947" s="68"/>
      <c r="AF2947" s="68"/>
      <c r="AH2947" s="68"/>
      <c r="AI2947" s="68"/>
      <c r="AJ2947" s="68"/>
      <c r="AK2947" s="68"/>
      <c r="AL2947" s="68"/>
      <c r="AM2947" s="68"/>
      <c r="AN2947" s="68"/>
      <c r="AO2947" s="68"/>
      <c r="AP2947" s="68"/>
      <c r="AQ2947" s="68"/>
      <c r="AR2947" s="68"/>
      <c r="AS2947" s="68"/>
      <c r="AT2947" s="68"/>
    </row>
    <row r="2948" spans="20:46" ht="18.75" customHeight="1">
      <c r="T2948" s="68"/>
      <c r="U2948" s="68"/>
      <c r="V2948" s="68"/>
      <c r="W2948" s="68"/>
      <c r="X2948" s="68"/>
      <c r="Y2948" s="68"/>
      <c r="Z2948" s="68"/>
      <c r="AA2948" s="68"/>
      <c r="AB2948" s="68"/>
      <c r="AC2948" s="68"/>
      <c r="AD2948" s="68"/>
      <c r="AE2948" s="68"/>
      <c r="AF2948" s="68"/>
      <c r="AH2948" s="68"/>
      <c r="AI2948" s="68"/>
      <c r="AJ2948" s="68"/>
      <c r="AK2948" s="68"/>
      <c r="AL2948" s="68"/>
      <c r="AM2948" s="68"/>
      <c r="AN2948" s="68"/>
      <c r="AO2948" s="68"/>
      <c r="AP2948" s="68"/>
      <c r="AQ2948" s="68"/>
      <c r="AR2948" s="68"/>
      <c r="AS2948" s="68"/>
      <c r="AT2948" s="68"/>
    </row>
    <row r="2949" spans="20:46" ht="18.75" customHeight="1">
      <c r="T2949" s="68"/>
      <c r="U2949" s="68"/>
      <c r="V2949" s="68"/>
      <c r="W2949" s="68"/>
      <c r="X2949" s="68"/>
      <c r="Y2949" s="68"/>
      <c r="Z2949" s="68"/>
      <c r="AA2949" s="68"/>
      <c r="AB2949" s="68"/>
      <c r="AC2949" s="68"/>
      <c r="AD2949" s="68"/>
      <c r="AE2949" s="68"/>
      <c r="AF2949" s="68"/>
      <c r="AH2949" s="68"/>
      <c r="AI2949" s="68"/>
      <c r="AJ2949" s="68"/>
      <c r="AK2949" s="68"/>
      <c r="AL2949" s="68"/>
      <c r="AM2949" s="68"/>
      <c r="AN2949" s="68"/>
      <c r="AO2949" s="68"/>
      <c r="AP2949" s="68"/>
      <c r="AQ2949" s="68"/>
      <c r="AR2949" s="68"/>
      <c r="AS2949" s="68"/>
      <c r="AT2949" s="68"/>
    </row>
    <row r="2950" spans="20:46" ht="18.75" customHeight="1">
      <c r="T2950" s="68"/>
      <c r="U2950" s="68"/>
      <c r="V2950" s="68"/>
      <c r="W2950" s="68"/>
      <c r="X2950" s="68"/>
      <c r="Y2950" s="68"/>
      <c r="Z2950" s="68"/>
      <c r="AA2950" s="68"/>
      <c r="AB2950" s="68"/>
      <c r="AC2950" s="68"/>
      <c r="AD2950" s="68"/>
      <c r="AE2950" s="68"/>
      <c r="AF2950" s="68"/>
      <c r="AH2950" s="68"/>
      <c r="AI2950" s="68"/>
      <c r="AJ2950" s="68"/>
      <c r="AK2950" s="68"/>
      <c r="AL2950" s="68"/>
      <c r="AM2950" s="68"/>
      <c r="AN2950" s="68"/>
      <c r="AO2950" s="68"/>
      <c r="AP2950" s="68"/>
      <c r="AQ2950" s="68"/>
      <c r="AR2950" s="68"/>
      <c r="AS2950" s="68"/>
      <c r="AT2950" s="68"/>
    </row>
    <row r="2951" spans="20:46" ht="18.75" customHeight="1">
      <c r="T2951" s="68"/>
      <c r="U2951" s="68"/>
      <c r="V2951" s="68"/>
      <c r="W2951" s="68"/>
      <c r="X2951" s="68"/>
      <c r="Y2951" s="68"/>
      <c r="Z2951" s="68"/>
      <c r="AA2951" s="68"/>
      <c r="AB2951" s="68"/>
      <c r="AC2951" s="68"/>
      <c r="AD2951" s="68"/>
      <c r="AE2951" s="68"/>
      <c r="AF2951" s="68"/>
      <c r="AH2951" s="68"/>
      <c r="AI2951" s="68"/>
      <c r="AJ2951" s="68"/>
      <c r="AK2951" s="68"/>
      <c r="AL2951" s="68"/>
      <c r="AM2951" s="68"/>
      <c r="AN2951" s="68"/>
      <c r="AO2951" s="68"/>
      <c r="AP2951" s="68"/>
      <c r="AQ2951" s="68"/>
      <c r="AR2951" s="68"/>
      <c r="AS2951" s="68"/>
      <c r="AT2951" s="68"/>
    </row>
    <row r="2952" spans="20:46" ht="18.75" customHeight="1">
      <c r="T2952" s="68"/>
      <c r="U2952" s="68"/>
      <c r="V2952" s="68"/>
      <c r="W2952" s="68"/>
      <c r="X2952" s="68"/>
      <c r="Y2952" s="68"/>
      <c r="Z2952" s="68"/>
      <c r="AA2952" s="68"/>
      <c r="AB2952" s="68"/>
      <c r="AC2952" s="68"/>
      <c r="AD2952" s="68"/>
      <c r="AE2952" s="68"/>
      <c r="AF2952" s="68"/>
      <c r="AH2952" s="68"/>
      <c r="AI2952" s="68"/>
      <c r="AJ2952" s="68"/>
      <c r="AK2952" s="68"/>
      <c r="AL2952" s="68"/>
      <c r="AM2952" s="68"/>
      <c r="AN2952" s="68"/>
      <c r="AO2952" s="68"/>
      <c r="AP2952" s="68"/>
      <c r="AQ2952" s="68"/>
      <c r="AR2952" s="68"/>
      <c r="AS2952" s="68"/>
      <c r="AT2952" s="68"/>
    </row>
    <row r="2953" spans="20:46" ht="18.75" customHeight="1">
      <c r="T2953" s="68"/>
      <c r="U2953" s="68"/>
      <c r="V2953" s="68"/>
      <c r="W2953" s="68"/>
      <c r="X2953" s="68"/>
      <c r="Y2953" s="68"/>
      <c r="Z2953" s="68"/>
      <c r="AA2953" s="68"/>
      <c r="AB2953" s="68"/>
      <c r="AC2953" s="68"/>
      <c r="AD2953" s="68"/>
      <c r="AE2953" s="68"/>
      <c r="AF2953" s="68"/>
      <c r="AH2953" s="68"/>
      <c r="AI2953" s="68"/>
      <c r="AJ2953" s="68"/>
      <c r="AK2953" s="68"/>
      <c r="AL2953" s="68"/>
      <c r="AM2953" s="68"/>
      <c r="AN2953" s="68"/>
      <c r="AO2953" s="68"/>
      <c r="AP2953" s="68"/>
      <c r="AQ2953" s="68"/>
      <c r="AR2953" s="68"/>
      <c r="AS2953" s="68"/>
      <c r="AT2953" s="68"/>
    </row>
    <row r="2954" spans="20:46" ht="18.75" customHeight="1">
      <c r="T2954" s="68"/>
      <c r="U2954" s="68"/>
      <c r="V2954" s="68"/>
      <c r="W2954" s="68"/>
      <c r="X2954" s="68"/>
      <c r="Y2954" s="68"/>
      <c r="Z2954" s="68"/>
      <c r="AA2954" s="68"/>
      <c r="AB2954" s="68"/>
      <c r="AC2954" s="68"/>
      <c r="AD2954" s="68"/>
      <c r="AE2954" s="68"/>
      <c r="AF2954" s="68"/>
      <c r="AH2954" s="68"/>
      <c r="AI2954" s="68"/>
      <c r="AJ2954" s="68"/>
      <c r="AK2954" s="68"/>
      <c r="AL2954" s="68"/>
      <c r="AM2954" s="68"/>
      <c r="AN2954" s="68"/>
      <c r="AO2954" s="68"/>
      <c r="AP2954" s="68"/>
      <c r="AQ2954" s="68"/>
      <c r="AR2954" s="68"/>
      <c r="AS2954" s="68"/>
      <c r="AT2954" s="68"/>
    </row>
    <row r="2955" spans="20:46" ht="18.75" customHeight="1">
      <c r="T2955" s="68"/>
      <c r="U2955" s="68"/>
      <c r="V2955" s="68"/>
      <c r="W2955" s="68"/>
      <c r="X2955" s="68"/>
      <c r="Y2955" s="68"/>
      <c r="Z2955" s="68"/>
      <c r="AA2955" s="68"/>
      <c r="AB2955" s="68"/>
      <c r="AC2955" s="68"/>
      <c r="AD2955" s="68"/>
      <c r="AE2955" s="68"/>
      <c r="AF2955" s="68"/>
      <c r="AH2955" s="68"/>
      <c r="AI2955" s="68"/>
      <c r="AJ2955" s="68"/>
      <c r="AK2955" s="68"/>
      <c r="AL2955" s="68"/>
      <c r="AM2955" s="68"/>
      <c r="AN2955" s="68"/>
      <c r="AO2955" s="68"/>
      <c r="AP2955" s="68"/>
      <c r="AQ2955" s="68"/>
      <c r="AR2955" s="68"/>
      <c r="AS2955" s="68"/>
      <c r="AT2955" s="68"/>
    </row>
    <row r="2956" spans="20:46" ht="18.75" customHeight="1">
      <c r="T2956" s="68"/>
      <c r="U2956" s="68"/>
      <c r="V2956" s="68"/>
      <c r="W2956" s="68"/>
      <c r="X2956" s="68"/>
      <c r="Y2956" s="68"/>
      <c r="Z2956" s="68"/>
      <c r="AA2956" s="68"/>
      <c r="AB2956" s="68"/>
      <c r="AC2956" s="68"/>
      <c r="AD2956" s="68"/>
      <c r="AE2956" s="68"/>
      <c r="AF2956" s="68"/>
      <c r="AH2956" s="68"/>
      <c r="AI2956" s="68"/>
      <c r="AJ2956" s="68"/>
      <c r="AK2956" s="68"/>
      <c r="AL2956" s="68"/>
      <c r="AM2956" s="68"/>
      <c r="AN2956" s="68"/>
      <c r="AO2956" s="68"/>
      <c r="AP2956" s="68"/>
      <c r="AQ2956" s="68"/>
      <c r="AR2956" s="68"/>
      <c r="AS2956" s="68"/>
      <c r="AT2956" s="68"/>
    </row>
    <row r="2957" spans="20:46" ht="18.75" customHeight="1">
      <c r="T2957" s="68"/>
      <c r="U2957" s="68"/>
      <c r="V2957" s="68"/>
      <c r="W2957" s="68"/>
      <c r="X2957" s="68"/>
      <c r="Y2957" s="68"/>
      <c r="Z2957" s="68"/>
      <c r="AA2957" s="68"/>
      <c r="AB2957" s="68"/>
      <c r="AC2957" s="68"/>
      <c r="AD2957" s="68"/>
      <c r="AE2957" s="68"/>
      <c r="AF2957" s="68"/>
      <c r="AH2957" s="68"/>
      <c r="AI2957" s="68"/>
      <c r="AJ2957" s="68"/>
      <c r="AK2957" s="68"/>
      <c r="AL2957" s="68"/>
      <c r="AM2957" s="68"/>
      <c r="AN2957" s="68"/>
      <c r="AO2957" s="68"/>
      <c r="AP2957" s="68"/>
      <c r="AQ2957" s="68"/>
      <c r="AR2957" s="68"/>
      <c r="AS2957" s="68"/>
      <c r="AT2957" s="68"/>
    </row>
    <row r="2958" spans="20:46" ht="18.75" customHeight="1">
      <c r="T2958" s="68"/>
      <c r="U2958" s="68"/>
      <c r="V2958" s="68"/>
      <c r="W2958" s="68"/>
      <c r="X2958" s="68"/>
      <c r="Y2958" s="68"/>
      <c r="Z2958" s="68"/>
      <c r="AA2958" s="68"/>
      <c r="AB2958" s="68"/>
      <c r="AC2958" s="68"/>
      <c r="AD2958" s="68"/>
      <c r="AE2958" s="68"/>
      <c r="AF2958" s="68"/>
      <c r="AH2958" s="68"/>
      <c r="AI2958" s="68"/>
      <c r="AJ2958" s="68"/>
      <c r="AK2958" s="68"/>
      <c r="AL2958" s="68"/>
      <c r="AM2958" s="68"/>
      <c r="AN2958" s="68"/>
      <c r="AO2958" s="68"/>
      <c r="AP2958" s="68"/>
      <c r="AQ2958" s="68"/>
      <c r="AR2958" s="68"/>
      <c r="AS2958" s="68"/>
      <c r="AT2958" s="68"/>
    </row>
    <row r="2959" spans="20:46" ht="18.75" customHeight="1">
      <c r="T2959" s="68"/>
      <c r="U2959" s="68"/>
      <c r="V2959" s="68"/>
      <c r="W2959" s="68"/>
      <c r="X2959" s="68"/>
      <c r="Y2959" s="68"/>
      <c r="Z2959" s="68"/>
      <c r="AA2959" s="68"/>
      <c r="AB2959" s="68"/>
      <c r="AC2959" s="68"/>
      <c r="AD2959" s="68"/>
      <c r="AE2959" s="68"/>
      <c r="AF2959" s="68"/>
      <c r="AH2959" s="68"/>
      <c r="AI2959" s="68"/>
      <c r="AJ2959" s="68"/>
      <c r="AK2959" s="68"/>
      <c r="AL2959" s="68"/>
      <c r="AM2959" s="68"/>
      <c r="AN2959" s="68"/>
      <c r="AO2959" s="68"/>
      <c r="AP2959" s="68"/>
      <c r="AQ2959" s="68"/>
      <c r="AR2959" s="68"/>
      <c r="AS2959" s="68"/>
      <c r="AT2959" s="68"/>
    </row>
    <row r="2960" spans="20:46" ht="18.75" customHeight="1">
      <c r="T2960" s="68"/>
      <c r="U2960" s="68"/>
      <c r="V2960" s="68"/>
      <c r="W2960" s="68"/>
      <c r="X2960" s="68"/>
      <c r="Y2960" s="68"/>
      <c r="Z2960" s="68"/>
      <c r="AA2960" s="68"/>
      <c r="AB2960" s="68"/>
      <c r="AC2960" s="68"/>
      <c r="AD2960" s="68"/>
      <c r="AE2960" s="68"/>
      <c r="AF2960" s="68"/>
      <c r="AH2960" s="68"/>
      <c r="AI2960" s="68"/>
      <c r="AJ2960" s="68"/>
      <c r="AK2960" s="68"/>
      <c r="AL2960" s="68"/>
      <c r="AM2960" s="68"/>
      <c r="AN2960" s="68"/>
      <c r="AO2960" s="68"/>
      <c r="AP2960" s="68"/>
      <c r="AQ2960" s="68"/>
      <c r="AR2960" s="68"/>
      <c r="AS2960" s="68"/>
      <c r="AT2960" s="68"/>
    </row>
    <row r="2961" spans="20:46" ht="18.75" customHeight="1">
      <c r="T2961" s="68"/>
      <c r="U2961" s="68"/>
      <c r="V2961" s="68"/>
      <c r="W2961" s="68"/>
      <c r="X2961" s="68"/>
      <c r="Y2961" s="68"/>
      <c r="Z2961" s="68"/>
      <c r="AA2961" s="68"/>
      <c r="AB2961" s="68"/>
      <c r="AC2961" s="68"/>
      <c r="AD2961" s="68"/>
      <c r="AE2961" s="68"/>
      <c r="AF2961" s="68"/>
      <c r="AH2961" s="68"/>
      <c r="AI2961" s="68"/>
      <c r="AJ2961" s="68"/>
      <c r="AK2961" s="68"/>
      <c r="AL2961" s="68"/>
      <c r="AM2961" s="68"/>
      <c r="AN2961" s="68"/>
      <c r="AO2961" s="68"/>
      <c r="AP2961" s="68"/>
      <c r="AQ2961" s="68"/>
      <c r="AR2961" s="68"/>
      <c r="AS2961" s="68"/>
      <c r="AT2961" s="68"/>
    </row>
    <row r="2962" spans="20:46" ht="18.75" customHeight="1">
      <c r="T2962" s="68"/>
      <c r="U2962" s="68"/>
      <c r="V2962" s="68"/>
      <c r="W2962" s="68"/>
      <c r="X2962" s="68"/>
      <c r="Y2962" s="68"/>
      <c r="Z2962" s="68"/>
      <c r="AA2962" s="68"/>
      <c r="AB2962" s="68"/>
      <c r="AC2962" s="68"/>
      <c r="AD2962" s="68"/>
      <c r="AE2962" s="68"/>
      <c r="AF2962" s="68"/>
      <c r="AH2962" s="68"/>
      <c r="AI2962" s="68"/>
      <c r="AJ2962" s="68"/>
      <c r="AK2962" s="68"/>
      <c r="AL2962" s="68"/>
      <c r="AM2962" s="68"/>
      <c r="AN2962" s="68"/>
      <c r="AO2962" s="68"/>
      <c r="AP2962" s="68"/>
      <c r="AQ2962" s="68"/>
      <c r="AR2962" s="68"/>
      <c r="AS2962" s="68"/>
      <c r="AT2962" s="68"/>
    </row>
    <row r="2963" spans="20:46" ht="18.75" customHeight="1">
      <c r="T2963" s="68"/>
      <c r="U2963" s="68"/>
      <c r="V2963" s="68"/>
      <c r="W2963" s="68"/>
      <c r="X2963" s="68"/>
      <c r="Y2963" s="68"/>
      <c r="Z2963" s="68"/>
      <c r="AA2963" s="68"/>
      <c r="AB2963" s="68"/>
      <c r="AC2963" s="68"/>
      <c r="AD2963" s="68"/>
      <c r="AE2963" s="68"/>
      <c r="AF2963" s="68"/>
      <c r="AH2963" s="68"/>
      <c r="AI2963" s="68"/>
      <c r="AJ2963" s="68"/>
      <c r="AK2963" s="68"/>
      <c r="AL2963" s="68"/>
      <c r="AM2963" s="68"/>
      <c r="AN2963" s="68"/>
      <c r="AO2963" s="68"/>
      <c r="AP2963" s="68"/>
      <c r="AQ2963" s="68"/>
      <c r="AR2963" s="68"/>
      <c r="AS2963" s="68"/>
      <c r="AT2963" s="68"/>
    </row>
    <row r="2964" spans="20:46" ht="18.75" customHeight="1">
      <c r="T2964" s="68"/>
      <c r="U2964" s="68"/>
      <c r="V2964" s="68"/>
      <c r="W2964" s="68"/>
      <c r="X2964" s="68"/>
      <c r="Y2964" s="68"/>
      <c r="Z2964" s="68"/>
      <c r="AA2964" s="68"/>
      <c r="AB2964" s="68"/>
      <c r="AC2964" s="68"/>
      <c r="AD2964" s="68"/>
      <c r="AE2964" s="68"/>
      <c r="AF2964" s="68"/>
      <c r="AH2964" s="68"/>
      <c r="AI2964" s="68"/>
      <c r="AJ2964" s="68"/>
      <c r="AK2964" s="68"/>
      <c r="AL2964" s="68"/>
      <c r="AM2964" s="68"/>
      <c r="AN2964" s="68"/>
      <c r="AO2964" s="68"/>
      <c r="AP2964" s="68"/>
      <c r="AQ2964" s="68"/>
      <c r="AR2964" s="68"/>
      <c r="AS2964" s="68"/>
      <c r="AT2964" s="68"/>
    </row>
    <row r="2965" spans="20:46" ht="18.75" customHeight="1">
      <c r="T2965" s="68"/>
      <c r="U2965" s="68"/>
      <c r="V2965" s="68"/>
      <c r="W2965" s="68"/>
      <c r="X2965" s="68"/>
      <c r="Y2965" s="68"/>
      <c r="Z2965" s="68"/>
      <c r="AA2965" s="68"/>
      <c r="AB2965" s="68"/>
      <c r="AC2965" s="68"/>
      <c r="AD2965" s="68"/>
      <c r="AE2965" s="68"/>
      <c r="AF2965" s="68"/>
      <c r="AH2965" s="68"/>
      <c r="AI2965" s="68"/>
      <c r="AJ2965" s="68"/>
      <c r="AK2965" s="68"/>
      <c r="AL2965" s="68"/>
      <c r="AM2965" s="68"/>
      <c r="AN2965" s="68"/>
      <c r="AO2965" s="68"/>
      <c r="AP2965" s="68"/>
      <c r="AQ2965" s="68"/>
      <c r="AR2965" s="68"/>
      <c r="AS2965" s="68"/>
      <c r="AT2965" s="68"/>
    </row>
    <row r="2966" spans="20:46" ht="18.75" customHeight="1">
      <c r="T2966" s="68"/>
      <c r="U2966" s="68"/>
      <c r="V2966" s="68"/>
      <c r="W2966" s="68"/>
      <c r="X2966" s="68"/>
      <c r="Y2966" s="68"/>
      <c r="Z2966" s="68"/>
      <c r="AA2966" s="68"/>
      <c r="AB2966" s="68"/>
      <c r="AC2966" s="68"/>
      <c r="AD2966" s="68"/>
      <c r="AE2966" s="68"/>
      <c r="AF2966" s="68"/>
      <c r="AH2966" s="68"/>
      <c r="AI2966" s="68"/>
      <c r="AJ2966" s="68"/>
      <c r="AK2966" s="68"/>
      <c r="AL2966" s="68"/>
      <c r="AM2966" s="68"/>
      <c r="AN2966" s="68"/>
      <c r="AO2966" s="68"/>
      <c r="AP2966" s="68"/>
      <c r="AQ2966" s="68"/>
      <c r="AR2966" s="68"/>
      <c r="AS2966" s="68"/>
      <c r="AT2966" s="68"/>
    </row>
    <row r="2967" spans="20:46" ht="18.75" customHeight="1">
      <c r="T2967" s="68"/>
      <c r="U2967" s="68"/>
      <c r="V2967" s="68"/>
      <c r="W2967" s="68"/>
      <c r="X2967" s="68"/>
      <c r="Y2967" s="68"/>
      <c r="Z2967" s="68"/>
      <c r="AA2967" s="68"/>
      <c r="AB2967" s="68"/>
      <c r="AC2967" s="68"/>
      <c r="AD2967" s="68"/>
      <c r="AE2967" s="68"/>
      <c r="AF2967" s="68"/>
      <c r="AH2967" s="68"/>
      <c r="AI2967" s="68"/>
      <c r="AJ2967" s="68"/>
      <c r="AK2967" s="68"/>
      <c r="AL2967" s="68"/>
      <c r="AM2967" s="68"/>
      <c r="AN2967" s="68"/>
      <c r="AO2967" s="68"/>
      <c r="AP2967" s="68"/>
      <c r="AQ2967" s="68"/>
      <c r="AR2967" s="68"/>
      <c r="AS2967" s="68"/>
      <c r="AT2967" s="68"/>
    </row>
    <row r="2968" spans="20:46" ht="18.75" customHeight="1">
      <c r="T2968" s="68"/>
      <c r="U2968" s="68"/>
      <c r="V2968" s="68"/>
      <c r="W2968" s="68"/>
      <c r="X2968" s="68"/>
      <c r="Y2968" s="68"/>
      <c r="Z2968" s="68"/>
      <c r="AA2968" s="68"/>
      <c r="AB2968" s="68"/>
      <c r="AC2968" s="68"/>
      <c r="AD2968" s="68"/>
      <c r="AE2968" s="68"/>
      <c r="AF2968" s="68"/>
      <c r="AH2968" s="68"/>
      <c r="AI2968" s="68"/>
      <c r="AJ2968" s="68"/>
      <c r="AK2968" s="68"/>
      <c r="AL2968" s="68"/>
      <c r="AM2968" s="68"/>
      <c r="AN2968" s="68"/>
      <c r="AO2968" s="68"/>
      <c r="AP2968" s="68"/>
      <c r="AQ2968" s="68"/>
      <c r="AR2968" s="68"/>
      <c r="AS2968" s="68"/>
      <c r="AT2968" s="68"/>
    </row>
    <row r="2969" spans="20:46" ht="18.75" customHeight="1">
      <c r="T2969" s="68"/>
      <c r="U2969" s="68"/>
      <c r="V2969" s="68"/>
      <c r="W2969" s="68"/>
      <c r="X2969" s="68"/>
      <c r="Y2969" s="68"/>
      <c r="Z2969" s="68"/>
      <c r="AA2969" s="68"/>
      <c r="AB2969" s="68"/>
      <c r="AC2969" s="68"/>
      <c r="AD2969" s="68"/>
      <c r="AE2969" s="68"/>
      <c r="AF2969" s="68"/>
      <c r="AH2969" s="68"/>
      <c r="AI2969" s="68"/>
      <c r="AJ2969" s="68"/>
      <c r="AK2969" s="68"/>
      <c r="AL2969" s="68"/>
      <c r="AM2969" s="68"/>
      <c r="AN2969" s="68"/>
      <c r="AO2969" s="68"/>
      <c r="AP2969" s="68"/>
      <c r="AQ2969" s="68"/>
      <c r="AR2969" s="68"/>
      <c r="AS2969" s="68"/>
      <c r="AT2969" s="68"/>
    </row>
    <row r="2970" spans="20:46" ht="18.75" customHeight="1">
      <c r="T2970" s="68"/>
      <c r="U2970" s="68"/>
      <c r="V2970" s="68"/>
      <c r="W2970" s="68"/>
      <c r="X2970" s="68"/>
      <c r="Y2970" s="68"/>
      <c r="Z2970" s="68"/>
      <c r="AA2970" s="68"/>
      <c r="AB2970" s="68"/>
      <c r="AC2970" s="68"/>
      <c r="AD2970" s="68"/>
      <c r="AE2970" s="68"/>
      <c r="AF2970" s="68"/>
      <c r="AH2970" s="68"/>
      <c r="AI2970" s="68"/>
      <c r="AJ2970" s="68"/>
      <c r="AK2970" s="68"/>
      <c r="AL2970" s="68"/>
      <c r="AM2970" s="68"/>
      <c r="AN2970" s="68"/>
      <c r="AO2970" s="68"/>
      <c r="AP2970" s="68"/>
      <c r="AQ2970" s="68"/>
      <c r="AR2970" s="68"/>
      <c r="AS2970" s="68"/>
      <c r="AT2970" s="68"/>
    </row>
    <row r="2971" spans="20:46" ht="18.75" customHeight="1">
      <c r="T2971" s="68"/>
      <c r="U2971" s="68"/>
      <c r="V2971" s="68"/>
      <c r="W2971" s="68"/>
      <c r="X2971" s="68"/>
      <c r="Y2971" s="68"/>
      <c r="Z2971" s="68"/>
      <c r="AA2971" s="68"/>
      <c r="AB2971" s="68"/>
      <c r="AC2971" s="68"/>
      <c r="AD2971" s="68"/>
      <c r="AE2971" s="68"/>
      <c r="AF2971" s="68"/>
      <c r="AH2971" s="68"/>
      <c r="AI2971" s="68"/>
      <c r="AJ2971" s="68"/>
      <c r="AK2971" s="68"/>
      <c r="AL2971" s="68"/>
      <c r="AM2971" s="68"/>
      <c r="AN2971" s="68"/>
      <c r="AO2971" s="68"/>
      <c r="AP2971" s="68"/>
      <c r="AQ2971" s="68"/>
      <c r="AR2971" s="68"/>
      <c r="AS2971" s="68"/>
      <c r="AT2971" s="68"/>
    </row>
    <row r="2972" spans="20:46" ht="18.75" customHeight="1">
      <c r="T2972" s="68"/>
      <c r="U2972" s="68"/>
      <c r="V2972" s="68"/>
      <c r="W2972" s="68"/>
      <c r="X2972" s="68"/>
      <c r="Y2972" s="68"/>
      <c r="Z2972" s="68"/>
      <c r="AA2972" s="68"/>
      <c r="AB2972" s="68"/>
      <c r="AC2972" s="68"/>
      <c r="AD2972" s="68"/>
      <c r="AE2972" s="68"/>
      <c r="AF2972" s="68"/>
      <c r="AH2972" s="68"/>
      <c r="AI2972" s="68"/>
      <c r="AJ2972" s="68"/>
      <c r="AK2972" s="68"/>
      <c r="AL2972" s="68"/>
      <c r="AM2972" s="68"/>
      <c r="AN2972" s="68"/>
      <c r="AO2972" s="68"/>
      <c r="AP2972" s="68"/>
      <c r="AQ2972" s="68"/>
      <c r="AR2972" s="68"/>
      <c r="AS2972" s="68"/>
      <c r="AT2972" s="68"/>
    </row>
    <row r="2973" spans="20:46" ht="18.75" customHeight="1">
      <c r="T2973" s="68"/>
      <c r="U2973" s="68"/>
      <c r="V2973" s="68"/>
      <c r="W2973" s="68"/>
      <c r="X2973" s="68"/>
      <c r="Y2973" s="68"/>
      <c r="Z2973" s="68"/>
      <c r="AA2973" s="68"/>
      <c r="AB2973" s="68"/>
      <c r="AC2973" s="68"/>
      <c r="AD2973" s="68"/>
      <c r="AE2973" s="68"/>
      <c r="AF2973" s="68"/>
      <c r="AH2973" s="68"/>
      <c r="AI2973" s="68"/>
      <c r="AJ2973" s="68"/>
      <c r="AK2973" s="68"/>
      <c r="AL2973" s="68"/>
      <c r="AM2973" s="68"/>
      <c r="AN2973" s="68"/>
      <c r="AO2973" s="68"/>
      <c r="AP2973" s="68"/>
      <c r="AQ2973" s="68"/>
      <c r="AR2973" s="68"/>
      <c r="AS2973" s="68"/>
      <c r="AT2973" s="68"/>
    </row>
    <row r="2974" spans="20:46" ht="18.75" customHeight="1">
      <c r="T2974" s="68"/>
      <c r="U2974" s="68"/>
      <c r="V2974" s="68"/>
      <c r="W2974" s="68"/>
      <c r="X2974" s="68"/>
      <c r="Y2974" s="68"/>
      <c r="Z2974" s="68"/>
      <c r="AA2974" s="68"/>
      <c r="AB2974" s="68"/>
      <c r="AC2974" s="68"/>
      <c r="AD2974" s="68"/>
      <c r="AE2974" s="68"/>
      <c r="AF2974" s="68"/>
      <c r="AH2974" s="68"/>
      <c r="AI2974" s="68"/>
      <c r="AJ2974" s="68"/>
      <c r="AK2974" s="68"/>
      <c r="AL2974" s="68"/>
      <c r="AM2974" s="68"/>
      <c r="AN2974" s="68"/>
      <c r="AO2974" s="68"/>
      <c r="AP2974" s="68"/>
      <c r="AQ2974" s="68"/>
      <c r="AR2974" s="68"/>
      <c r="AS2974" s="68"/>
      <c r="AT2974" s="68"/>
    </row>
    <row r="2975" spans="20:46" ht="18.75" customHeight="1">
      <c r="T2975" s="68"/>
      <c r="U2975" s="68"/>
      <c r="V2975" s="68"/>
      <c r="W2975" s="68"/>
      <c r="X2975" s="68"/>
      <c r="Y2975" s="68"/>
      <c r="Z2975" s="68"/>
      <c r="AA2975" s="68"/>
      <c r="AB2975" s="68"/>
      <c r="AC2975" s="68"/>
      <c r="AD2975" s="68"/>
      <c r="AE2975" s="68"/>
      <c r="AF2975" s="68"/>
      <c r="AH2975" s="68"/>
      <c r="AI2975" s="68"/>
      <c r="AJ2975" s="68"/>
      <c r="AK2975" s="68"/>
      <c r="AL2975" s="68"/>
      <c r="AM2975" s="68"/>
      <c r="AN2975" s="68"/>
      <c r="AO2975" s="68"/>
      <c r="AP2975" s="68"/>
      <c r="AQ2975" s="68"/>
      <c r="AR2975" s="68"/>
      <c r="AS2975" s="68"/>
      <c r="AT2975" s="68"/>
    </row>
    <row r="2976" spans="20:46" ht="18.75" customHeight="1">
      <c r="T2976" s="68"/>
      <c r="U2976" s="68"/>
      <c r="V2976" s="68"/>
      <c r="W2976" s="68"/>
      <c r="X2976" s="68"/>
      <c r="Y2976" s="68"/>
      <c r="Z2976" s="68"/>
      <c r="AA2976" s="68"/>
      <c r="AB2976" s="68"/>
      <c r="AC2976" s="68"/>
      <c r="AD2976" s="68"/>
      <c r="AE2976" s="68"/>
      <c r="AF2976" s="68"/>
      <c r="AH2976" s="68"/>
      <c r="AI2976" s="68"/>
      <c r="AJ2976" s="68"/>
      <c r="AK2976" s="68"/>
      <c r="AL2976" s="68"/>
      <c r="AM2976" s="68"/>
      <c r="AN2976" s="68"/>
      <c r="AO2976" s="68"/>
      <c r="AP2976" s="68"/>
      <c r="AQ2976" s="68"/>
      <c r="AR2976" s="68"/>
      <c r="AS2976" s="68"/>
      <c r="AT2976" s="68"/>
    </row>
    <row r="2977" spans="20:46" ht="18.75" customHeight="1">
      <c r="T2977" s="68"/>
      <c r="U2977" s="68"/>
      <c r="V2977" s="68"/>
      <c r="W2977" s="68"/>
      <c r="X2977" s="68"/>
      <c r="Y2977" s="68"/>
      <c r="Z2977" s="68"/>
      <c r="AA2977" s="68"/>
      <c r="AB2977" s="68"/>
      <c r="AC2977" s="68"/>
      <c r="AD2977" s="68"/>
      <c r="AE2977" s="68"/>
      <c r="AF2977" s="68"/>
      <c r="AH2977" s="68"/>
      <c r="AI2977" s="68"/>
      <c r="AJ2977" s="68"/>
      <c r="AK2977" s="68"/>
      <c r="AL2977" s="68"/>
      <c r="AM2977" s="68"/>
      <c r="AN2977" s="68"/>
      <c r="AO2977" s="68"/>
      <c r="AP2977" s="68"/>
      <c r="AQ2977" s="68"/>
      <c r="AR2977" s="68"/>
      <c r="AS2977" s="68"/>
      <c r="AT2977" s="68"/>
    </row>
    <row r="2978" spans="20:46" ht="18.75" customHeight="1">
      <c r="T2978" s="68"/>
      <c r="U2978" s="68"/>
      <c r="V2978" s="68"/>
      <c r="W2978" s="68"/>
      <c r="X2978" s="68"/>
      <c r="Y2978" s="68"/>
      <c r="Z2978" s="68"/>
      <c r="AA2978" s="68"/>
      <c r="AB2978" s="68"/>
      <c r="AC2978" s="68"/>
      <c r="AD2978" s="68"/>
      <c r="AE2978" s="68"/>
      <c r="AF2978" s="68"/>
      <c r="AH2978" s="68"/>
      <c r="AI2978" s="68"/>
      <c r="AJ2978" s="68"/>
      <c r="AK2978" s="68"/>
      <c r="AL2978" s="68"/>
      <c r="AM2978" s="68"/>
      <c r="AN2978" s="68"/>
      <c r="AO2978" s="68"/>
      <c r="AP2978" s="68"/>
      <c r="AQ2978" s="68"/>
      <c r="AR2978" s="68"/>
      <c r="AS2978" s="68"/>
      <c r="AT2978" s="68"/>
    </row>
    <row r="2979" spans="20:46" ht="18.75" customHeight="1">
      <c r="T2979" s="68"/>
      <c r="U2979" s="68"/>
      <c r="V2979" s="68"/>
      <c r="W2979" s="68"/>
      <c r="X2979" s="68"/>
      <c r="Y2979" s="68"/>
      <c r="Z2979" s="68"/>
      <c r="AA2979" s="68"/>
      <c r="AB2979" s="68"/>
      <c r="AC2979" s="68"/>
      <c r="AD2979" s="68"/>
      <c r="AE2979" s="68"/>
      <c r="AF2979" s="68"/>
      <c r="AH2979" s="68"/>
      <c r="AI2979" s="68"/>
      <c r="AJ2979" s="68"/>
      <c r="AK2979" s="68"/>
      <c r="AL2979" s="68"/>
      <c r="AM2979" s="68"/>
      <c r="AN2979" s="68"/>
      <c r="AO2979" s="68"/>
      <c r="AP2979" s="68"/>
      <c r="AQ2979" s="68"/>
      <c r="AR2979" s="68"/>
      <c r="AS2979" s="68"/>
      <c r="AT2979" s="68"/>
    </row>
    <row r="2980" spans="20:46" ht="18.75" customHeight="1">
      <c r="T2980" s="68"/>
      <c r="U2980" s="68"/>
      <c r="V2980" s="68"/>
      <c r="W2980" s="68"/>
      <c r="X2980" s="68"/>
      <c r="Y2980" s="68"/>
      <c r="Z2980" s="68"/>
      <c r="AA2980" s="68"/>
      <c r="AB2980" s="68"/>
      <c r="AC2980" s="68"/>
      <c r="AD2980" s="68"/>
      <c r="AE2980" s="68"/>
      <c r="AF2980" s="68"/>
      <c r="AH2980" s="68"/>
      <c r="AI2980" s="68"/>
      <c r="AJ2980" s="68"/>
      <c r="AK2980" s="68"/>
      <c r="AL2980" s="68"/>
      <c r="AM2980" s="68"/>
      <c r="AN2980" s="68"/>
      <c r="AO2980" s="68"/>
      <c r="AP2980" s="68"/>
      <c r="AQ2980" s="68"/>
      <c r="AR2980" s="68"/>
      <c r="AS2980" s="68"/>
      <c r="AT2980" s="68"/>
    </row>
    <row r="2981" spans="20:46" ht="18.75" customHeight="1">
      <c r="T2981" s="68"/>
      <c r="U2981" s="68"/>
      <c r="V2981" s="68"/>
      <c r="W2981" s="68"/>
      <c r="X2981" s="68"/>
      <c r="Y2981" s="68"/>
      <c r="Z2981" s="68"/>
      <c r="AA2981" s="68"/>
      <c r="AB2981" s="68"/>
      <c r="AC2981" s="68"/>
      <c r="AD2981" s="68"/>
      <c r="AE2981" s="68"/>
      <c r="AF2981" s="68"/>
      <c r="AH2981" s="68"/>
      <c r="AI2981" s="68"/>
      <c r="AJ2981" s="68"/>
      <c r="AK2981" s="68"/>
      <c r="AL2981" s="68"/>
      <c r="AM2981" s="68"/>
      <c r="AN2981" s="68"/>
      <c r="AO2981" s="68"/>
      <c r="AP2981" s="68"/>
      <c r="AQ2981" s="68"/>
      <c r="AR2981" s="68"/>
      <c r="AS2981" s="68"/>
      <c r="AT2981" s="68"/>
    </row>
    <row r="2982" spans="20:46" ht="18.75" customHeight="1">
      <c r="T2982" s="68"/>
      <c r="U2982" s="68"/>
      <c r="V2982" s="68"/>
      <c r="W2982" s="68"/>
      <c r="X2982" s="68"/>
      <c r="Y2982" s="68"/>
      <c r="Z2982" s="68"/>
      <c r="AA2982" s="68"/>
      <c r="AB2982" s="68"/>
      <c r="AC2982" s="68"/>
      <c r="AD2982" s="68"/>
      <c r="AE2982" s="68"/>
      <c r="AF2982" s="68"/>
      <c r="AH2982" s="68"/>
      <c r="AI2982" s="68"/>
      <c r="AJ2982" s="68"/>
      <c r="AK2982" s="68"/>
      <c r="AL2982" s="68"/>
      <c r="AM2982" s="68"/>
      <c r="AN2982" s="68"/>
      <c r="AO2982" s="68"/>
      <c r="AP2982" s="68"/>
      <c r="AQ2982" s="68"/>
      <c r="AR2982" s="68"/>
      <c r="AS2982" s="68"/>
      <c r="AT2982" s="68"/>
    </row>
    <row r="2983" spans="20:46" ht="18.75" customHeight="1">
      <c r="T2983" s="68"/>
      <c r="U2983" s="68"/>
      <c r="V2983" s="68"/>
      <c r="W2983" s="68"/>
      <c r="X2983" s="68"/>
      <c r="Y2983" s="68"/>
      <c r="Z2983" s="68"/>
      <c r="AA2983" s="68"/>
      <c r="AB2983" s="68"/>
      <c r="AC2983" s="68"/>
      <c r="AD2983" s="68"/>
      <c r="AE2983" s="68"/>
      <c r="AF2983" s="68"/>
      <c r="AH2983" s="68"/>
      <c r="AI2983" s="68"/>
      <c r="AJ2983" s="68"/>
      <c r="AK2983" s="68"/>
      <c r="AL2983" s="68"/>
      <c r="AM2983" s="68"/>
      <c r="AN2983" s="68"/>
      <c r="AO2983" s="68"/>
      <c r="AP2983" s="68"/>
      <c r="AQ2983" s="68"/>
      <c r="AR2983" s="68"/>
      <c r="AS2983" s="68"/>
      <c r="AT2983" s="68"/>
    </row>
    <row r="2984" spans="20:46" ht="18.75" customHeight="1">
      <c r="T2984" s="68"/>
      <c r="U2984" s="68"/>
      <c r="V2984" s="68"/>
      <c r="W2984" s="68"/>
      <c r="X2984" s="68"/>
      <c r="Y2984" s="68"/>
      <c r="Z2984" s="68"/>
      <c r="AA2984" s="68"/>
      <c r="AB2984" s="68"/>
      <c r="AC2984" s="68"/>
      <c r="AD2984" s="68"/>
      <c r="AE2984" s="68"/>
      <c r="AF2984" s="68"/>
      <c r="AH2984" s="68"/>
      <c r="AI2984" s="68"/>
      <c r="AJ2984" s="68"/>
      <c r="AK2984" s="68"/>
      <c r="AL2984" s="68"/>
      <c r="AM2984" s="68"/>
      <c r="AN2984" s="68"/>
      <c r="AO2984" s="68"/>
      <c r="AP2984" s="68"/>
      <c r="AQ2984" s="68"/>
      <c r="AR2984" s="68"/>
      <c r="AS2984" s="68"/>
      <c r="AT2984" s="68"/>
    </row>
    <row r="2985" spans="20:46" ht="18.75" customHeight="1">
      <c r="T2985" s="68"/>
      <c r="U2985" s="68"/>
      <c r="V2985" s="68"/>
      <c r="W2985" s="68"/>
      <c r="X2985" s="68"/>
      <c r="Y2985" s="68"/>
      <c r="Z2985" s="68"/>
      <c r="AA2985" s="68"/>
      <c r="AB2985" s="68"/>
      <c r="AC2985" s="68"/>
      <c r="AD2985" s="68"/>
      <c r="AE2985" s="68"/>
      <c r="AF2985" s="68"/>
      <c r="AH2985" s="68"/>
      <c r="AI2985" s="68"/>
      <c r="AJ2985" s="68"/>
      <c r="AK2985" s="68"/>
      <c r="AL2985" s="68"/>
      <c r="AM2985" s="68"/>
      <c r="AN2985" s="68"/>
      <c r="AO2985" s="68"/>
      <c r="AP2985" s="68"/>
      <c r="AQ2985" s="68"/>
      <c r="AR2985" s="68"/>
      <c r="AS2985" s="68"/>
      <c r="AT2985" s="68"/>
    </row>
    <row r="2986" spans="20:46" ht="18.75" customHeight="1">
      <c r="T2986" s="68"/>
      <c r="U2986" s="68"/>
      <c r="V2986" s="68"/>
      <c r="W2986" s="68"/>
      <c r="X2986" s="68"/>
      <c r="Y2986" s="68"/>
      <c r="Z2986" s="68"/>
      <c r="AA2986" s="68"/>
      <c r="AB2986" s="68"/>
      <c r="AC2986" s="68"/>
      <c r="AD2986" s="68"/>
      <c r="AE2986" s="68"/>
      <c r="AF2986" s="68"/>
      <c r="AH2986" s="68"/>
      <c r="AI2986" s="68"/>
      <c r="AJ2986" s="68"/>
      <c r="AK2986" s="68"/>
      <c r="AL2986" s="68"/>
      <c r="AM2986" s="68"/>
      <c r="AN2986" s="68"/>
      <c r="AO2986" s="68"/>
      <c r="AP2986" s="68"/>
      <c r="AQ2986" s="68"/>
      <c r="AR2986" s="68"/>
      <c r="AS2986" s="68"/>
      <c r="AT2986" s="68"/>
    </row>
    <row r="2987" spans="20:46" ht="18.75" customHeight="1">
      <c r="T2987" s="68"/>
      <c r="U2987" s="68"/>
      <c r="V2987" s="68"/>
      <c r="W2987" s="68"/>
      <c r="X2987" s="68"/>
      <c r="Y2987" s="68"/>
      <c r="Z2987" s="68"/>
      <c r="AA2987" s="68"/>
      <c r="AB2987" s="68"/>
      <c r="AC2987" s="68"/>
      <c r="AD2987" s="68"/>
      <c r="AE2987" s="68"/>
      <c r="AF2987" s="68"/>
      <c r="AH2987" s="68"/>
      <c r="AI2987" s="68"/>
      <c r="AJ2987" s="68"/>
      <c r="AK2987" s="68"/>
      <c r="AL2987" s="68"/>
      <c r="AM2987" s="68"/>
      <c r="AN2987" s="68"/>
      <c r="AO2987" s="68"/>
      <c r="AP2987" s="68"/>
      <c r="AQ2987" s="68"/>
      <c r="AR2987" s="68"/>
      <c r="AS2987" s="68"/>
      <c r="AT2987" s="68"/>
    </row>
    <row r="2988" spans="20:46" ht="18.75" customHeight="1">
      <c r="T2988" s="68"/>
      <c r="U2988" s="68"/>
      <c r="V2988" s="68"/>
      <c r="W2988" s="68"/>
      <c r="X2988" s="68"/>
      <c r="Y2988" s="68"/>
      <c r="Z2988" s="68"/>
      <c r="AA2988" s="68"/>
      <c r="AB2988" s="68"/>
      <c r="AC2988" s="68"/>
      <c r="AD2988" s="68"/>
      <c r="AE2988" s="68"/>
      <c r="AF2988" s="68"/>
      <c r="AH2988" s="68"/>
      <c r="AI2988" s="68"/>
      <c r="AJ2988" s="68"/>
      <c r="AK2988" s="68"/>
      <c r="AL2988" s="68"/>
      <c r="AM2988" s="68"/>
      <c r="AN2988" s="68"/>
      <c r="AO2988" s="68"/>
      <c r="AP2988" s="68"/>
      <c r="AQ2988" s="68"/>
      <c r="AR2988" s="68"/>
      <c r="AS2988" s="68"/>
      <c r="AT2988" s="68"/>
    </row>
    <row r="2989" spans="20:46" ht="18.75" customHeight="1">
      <c r="T2989" s="68"/>
      <c r="U2989" s="68"/>
      <c r="V2989" s="68"/>
      <c r="W2989" s="68"/>
      <c r="X2989" s="68"/>
      <c r="Y2989" s="68"/>
      <c r="Z2989" s="68"/>
      <c r="AA2989" s="68"/>
      <c r="AB2989" s="68"/>
      <c r="AC2989" s="68"/>
      <c r="AD2989" s="68"/>
      <c r="AE2989" s="68"/>
      <c r="AF2989" s="68"/>
      <c r="AH2989" s="68"/>
      <c r="AI2989" s="68"/>
      <c r="AJ2989" s="68"/>
      <c r="AK2989" s="68"/>
      <c r="AL2989" s="68"/>
      <c r="AM2989" s="68"/>
      <c r="AN2989" s="68"/>
      <c r="AO2989" s="68"/>
      <c r="AP2989" s="68"/>
      <c r="AQ2989" s="68"/>
      <c r="AR2989" s="68"/>
      <c r="AS2989" s="68"/>
      <c r="AT2989" s="68"/>
    </row>
    <row r="2990" spans="20:46" ht="18.75" customHeight="1">
      <c r="T2990" s="68"/>
      <c r="U2990" s="68"/>
      <c r="V2990" s="68"/>
      <c r="W2990" s="68"/>
      <c r="X2990" s="68"/>
      <c r="Y2990" s="68"/>
      <c r="Z2990" s="68"/>
      <c r="AA2990" s="68"/>
      <c r="AB2990" s="68"/>
      <c r="AC2990" s="68"/>
      <c r="AD2990" s="68"/>
      <c r="AE2990" s="68"/>
      <c r="AF2990" s="68"/>
      <c r="AH2990" s="68"/>
      <c r="AI2990" s="68"/>
      <c r="AJ2990" s="68"/>
      <c r="AK2990" s="68"/>
      <c r="AL2990" s="68"/>
      <c r="AM2990" s="68"/>
      <c r="AN2990" s="68"/>
      <c r="AO2990" s="68"/>
      <c r="AP2990" s="68"/>
      <c r="AQ2990" s="68"/>
      <c r="AR2990" s="68"/>
      <c r="AS2990" s="68"/>
      <c r="AT2990" s="68"/>
    </row>
    <row r="2991" spans="20:46" ht="18.75" customHeight="1">
      <c r="T2991" s="68"/>
      <c r="U2991" s="68"/>
      <c r="V2991" s="68"/>
      <c r="W2991" s="68"/>
      <c r="X2991" s="68"/>
      <c r="Y2991" s="68"/>
      <c r="Z2991" s="68"/>
      <c r="AA2991" s="68"/>
      <c r="AB2991" s="68"/>
      <c r="AC2991" s="68"/>
      <c r="AD2991" s="68"/>
      <c r="AE2991" s="68"/>
      <c r="AF2991" s="68"/>
      <c r="AH2991" s="68"/>
      <c r="AI2991" s="68"/>
      <c r="AJ2991" s="68"/>
      <c r="AK2991" s="68"/>
      <c r="AL2991" s="68"/>
      <c r="AM2991" s="68"/>
      <c r="AN2991" s="68"/>
      <c r="AO2991" s="68"/>
      <c r="AP2991" s="68"/>
      <c r="AQ2991" s="68"/>
      <c r="AR2991" s="68"/>
      <c r="AS2991" s="68"/>
      <c r="AT2991" s="68"/>
    </row>
    <row r="2992" spans="20:46" ht="18.75" customHeight="1">
      <c r="T2992" s="68"/>
      <c r="U2992" s="68"/>
      <c r="V2992" s="68"/>
      <c r="W2992" s="68"/>
      <c r="X2992" s="68"/>
      <c r="Y2992" s="68"/>
      <c r="Z2992" s="68"/>
      <c r="AA2992" s="68"/>
      <c r="AB2992" s="68"/>
      <c r="AC2992" s="68"/>
      <c r="AD2992" s="68"/>
      <c r="AE2992" s="68"/>
      <c r="AF2992" s="68"/>
      <c r="AH2992" s="68"/>
      <c r="AI2992" s="68"/>
      <c r="AJ2992" s="68"/>
      <c r="AK2992" s="68"/>
      <c r="AL2992" s="68"/>
      <c r="AM2992" s="68"/>
      <c r="AN2992" s="68"/>
      <c r="AO2992" s="68"/>
      <c r="AP2992" s="68"/>
      <c r="AQ2992" s="68"/>
      <c r="AR2992" s="68"/>
      <c r="AS2992" s="68"/>
      <c r="AT2992" s="68"/>
    </row>
    <row r="2993" spans="20:46" ht="18.75" customHeight="1">
      <c r="T2993" s="68"/>
      <c r="U2993" s="68"/>
      <c r="V2993" s="68"/>
      <c r="W2993" s="68"/>
      <c r="X2993" s="68"/>
      <c r="Y2993" s="68"/>
      <c r="Z2993" s="68"/>
      <c r="AA2993" s="68"/>
      <c r="AB2993" s="68"/>
      <c r="AC2993" s="68"/>
      <c r="AD2993" s="68"/>
      <c r="AE2993" s="68"/>
      <c r="AF2993" s="68"/>
      <c r="AH2993" s="68"/>
      <c r="AI2993" s="68"/>
      <c r="AJ2993" s="68"/>
      <c r="AK2993" s="68"/>
      <c r="AL2993" s="68"/>
      <c r="AM2993" s="68"/>
      <c r="AN2993" s="68"/>
      <c r="AO2993" s="68"/>
      <c r="AP2993" s="68"/>
      <c r="AQ2993" s="68"/>
      <c r="AR2993" s="68"/>
      <c r="AS2993" s="68"/>
      <c r="AT2993" s="68"/>
    </row>
    <row r="2994" spans="20:46" ht="18.75" customHeight="1">
      <c r="T2994" s="68"/>
      <c r="U2994" s="68"/>
      <c r="V2994" s="68"/>
      <c r="W2994" s="68"/>
      <c r="X2994" s="68"/>
      <c r="Y2994" s="68"/>
      <c r="Z2994" s="68"/>
      <c r="AA2994" s="68"/>
      <c r="AB2994" s="68"/>
      <c r="AC2994" s="68"/>
      <c r="AD2994" s="68"/>
      <c r="AE2994" s="68"/>
      <c r="AF2994" s="68"/>
      <c r="AH2994" s="68"/>
      <c r="AI2994" s="68"/>
      <c r="AJ2994" s="68"/>
      <c r="AK2994" s="68"/>
      <c r="AL2994" s="68"/>
      <c r="AM2994" s="68"/>
      <c r="AN2994" s="68"/>
      <c r="AO2994" s="68"/>
      <c r="AP2994" s="68"/>
      <c r="AQ2994" s="68"/>
      <c r="AR2994" s="68"/>
      <c r="AS2994" s="68"/>
      <c r="AT2994" s="68"/>
    </row>
    <row r="2995" spans="20:46" ht="18.75" customHeight="1">
      <c r="T2995" s="68"/>
      <c r="U2995" s="68"/>
      <c r="V2995" s="68"/>
      <c r="W2995" s="68"/>
      <c r="X2995" s="68"/>
      <c r="Y2995" s="68"/>
      <c r="Z2995" s="68"/>
      <c r="AA2995" s="68"/>
      <c r="AB2995" s="68"/>
      <c r="AC2995" s="68"/>
      <c r="AD2995" s="68"/>
      <c r="AE2995" s="68"/>
      <c r="AF2995" s="68"/>
      <c r="AH2995" s="68"/>
      <c r="AI2995" s="68"/>
      <c r="AJ2995" s="68"/>
      <c r="AK2995" s="68"/>
      <c r="AL2995" s="68"/>
      <c r="AM2995" s="68"/>
      <c r="AN2995" s="68"/>
      <c r="AO2995" s="68"/>
      <c r="AP2995" s="68"/>
      <c r="AQ2995" s="68"/>
      <c r="AR2995" s="68"/>
      <c r="AS2995" s="68"/>
      <c r="AT2995" s="68"/>
    </row>
    <row r="2996" spans="20:46" ht="18.75" customHeight="1">
      <c r="T2996" s="68"/>
      <c r="U2996" s="68"/>
      <c r="V2996" s="68"/>
      <c r="W2996" s="68"/>
      <c r="X2996" s="68"/>
      <c r="Y2996" s="68"/>
      <c r="Z2996" s="68"/>
      <c r="AA2996" s="68"/>
      <c r="AB2996" s="68"/>
      <c r="AC2996" s="68"/>
      <c r="AD2996" s="68"/>
      <c r="AE2996" s="68"/>
      <c r="AF2996" s="68"/>
      <c r="AH2996" s="68"/>
      <c r="AI2996" s="68"/>
      <c r="AJ2996" s="68"/>
      <c r="AK2996" s="68"/>
      <c r="AL2996" s="68"/>
      <c r="AM2996" s="68"/>
      <c r="AN2996" s="68"/>
      <c r="AO2996" s="68"/>
      <c r="AP2996" s="68"/>
      <c r="AQ2996" s="68"/>
      <c r="AR2996" s="68"/>
      <c r="AS2996" s="68"/>
      <c r="AT2996" s="68"/>
    </row>
    <row r="2997" spans="20:46" ht="18.75" customHeight="1">
      <c r="T2997" s="68"/>
      <c r="U2997" s="68"/>
      <c r="V2997" s="68"/>
      <c r="W2997" s="68"/>
      <c r="X2997" s="68"/>
      <c r="Y2997" s="68"/>
      <c r="Z2997" s="68"/>
      <c r="AA2997" s="68"/>
      <c r="AB2997" s="68"/>
      <c r="AC2997" s="68"/>
      <c r="AD2997" s="68"/>
      <c r="AE2997" s="68"/>
      <c r="AF2997" s="68"/>
      <c r="AH2997" s="68"/>
      <c r="AI2997" s="68"/>
      <c r="AJ2997" s="68"/>
      <c r="AK2997" s="68"/>
      <c r="AL2997" s="68"/>
      <c r="AM2997" s="68"/>
      <c r="AN2997" s="68"/>
      <c r="AO2997" s="68"/>
      <c r="AP2997" s="68"/>
      <c r="AQ2997" s="68"/>
      <c r="AR2997" s="68"/>
      <c r="AS2997" s="68"/>
      <c r="AT2997" s="68"/>
    </row>
    <row r="2998" spans="20:46" ht="18.75" customHeight="1">
      <c r="T2998" s="68"/>
      <c r="U2998" s="68"/>
      <c r="V2998" s="68"/>
      <c r="W2998" s="68"/>
      <c r="X2998" s="68"/>
      <c r="Y2998" s="68"/>
      <c r="Z2998" s="68"/>
      <c r="AA2998" s="68"/>
      <c r="AB2998" s="68"/>
      <c r="AC2998" s="68"/>
      <c r="AD2998" s="68"/>
      <c r="AE2998" s="68"/>
      <c r="AF2998" s="68"/>
      <c r="AH2998" s="68"/>
      <c r="AI2998" s="68"/>
      <c r="AJ2998" s="68"/>
      <c r="AK2998" s="68"/>
      <c r="AL2998" s="68"/>
      <c r="AM2998" s="68"/>
      <c r="AN2998" s="68"/>
      <c r="AO2998" s="68"/>
      <c r="AP2998" s="68"/>
      <c r="AQ2998" s="68"/>
      <c r="AR2998" s="68"/>
      <c r="AS2998" s="68"/>
      <c r="AT2998" s="68"/>
    </row>
    <row r="2999" spans="20:46" ht="18.75" customHeight="1">
      <c r="T2999" s="68"/>
      <c r="U2999" s="68"/>
      <c r="V2999" s="68"/>
      <c r="W2999" s="68"/>
      <c r="X2999" s="68"/>
      <c r="Y2999" s="68"/>
      <c r="Z2999" s="68"/>
      <c r="AA2999" s="68"/>
      <c r="AB2999" s="68"/>
      <c r="AC2999" s="68"/>
      <c r="AD2999" s="68"/>
      <c r="AE2999" s="68"/>
      <c r="AF2999" s="68"/>
      <c r="AH2999" s="68"/>
      <c r="AI2999" s="68"/>
      <c r="AJ2999" s="68"/>
      <c r="AK2999" s="68"/>
      <c r="AL2999" s="68"/>
      <c r="AM2999" s="68"/>
      <c r="AN2999" s="68"/>
      <c r="AO2999" s="68"/>
      <c r="AP2999" s="68"/>
      <c r="AQ2999" s="68"/>
      <c r="AR2999" s="68"/>
      <c r="AS2999" s="68"/>
      <c r="AT2999" s="68"/>
    </row>
    <row r="3000" spans="20:46" ht="18.75" customHeight="1">
      <c r="T3000" s="68"/>
      <c r="U3000" s="68"/>
      <c r="V3000" s="68"/>
      <c r="W3000" s="68"/>
      <c r="X3000" s="68"/>
      <c r="Y3000" s="68"/>
      <c r="Z3000" s="68"/>
      <c r="AA3000" s="68"/>
      <c r="AB3000" s="68"/>
      <c r="AC3000" s="68"/>
      <c r="AD3000" s="68"/>
      <c r="AE3000" s="68"/>
      <c r="AF3000" s="68"/>
      <c r="AH3000" s="68"/>
      <c r="AI3000" s="68"/>
      <c r="AJ3000" s="68"/>
      <c r="AK3000" s="68"/>
      <c r="AL3000" s="68"/>
      <c r="AM3000" s="68"/>
      <c r="AN3000" s="68"/>
      <c r="AO3000" s="68"/>
      <c r="AP3000" s="68"/>
      <c r="AQ3000" s="68"/>
      <c r="AR3000" s="68"/>
      <c r="AS3000" s="68"/>
      <c r="AT3000" s="68"/>
    </row>
    <row r="3001" spans="20:46" ht="18.75" customHeight="1">
      <c r="T3001" s="68"/>
      <c r="U3001" s="68"/>
      <c r="V3001" s="68"/>
      <c r="W3001" s="68"/>
      <c r="X3001" s="68"/>
      <c r="Y3001" s="68"/>
      <c r="Z3001" s="68"/>
      <c r="AA3001" s="68"/>
      <c r="AB3001" s="68"/>
      <c r="AC3001" s="68"/>
      <c r="AD3001" s="68"/>
      <c r="AE3001" s="68"/>
      <c r="AF3001" s="68"/>
      <c r="AH3001" s="68"/>
      <c r="AI3001" s="68"/>
      <c r="AJ3001" s="68"/>
      <c r="AK3001" s="68"/>
      <c r="AL3001" s="68"/>
      <c r="AM3001" s="68"/>
      <c r="AN3001" s="68"/>
      <c r="AO3001" s="68"/>
      <c r="AP3001" s="68"/>
      <c r="AQ3001" s="68"/>
      <c r="AR3001" s="68"/>
      <c r="AS3001" s="68"/>
      <c r="AT3001" s="68"/>
    </row>
    <row r="3002" spans="20:46" ht="18.75" customHeight="1">
      <c r="T3002" s="68"/>
      <c r="U3002" s="68"/>
      <c r="V3002" s="68"/>
      <c r="W3002" s="68"/>
      <c r="X3002" s="68"/>
      <c r="Y3002" s="68"/>
      <c r="Z3002" s="68"/>
      <c r="AA3002" s="68"/>
      <c r="AB3002" s="68"/>
      <c r="AC3002" s="68"/>
      <c r="AD3002" s="68"/>
      <c r="AE3002" s="68"/>
      <c r="AF3002" s="68"/>
      <c r="AH3002" s="68"/>
      <c r="AI3002" s="68"/>
      <c r="AJ3002" s="68"/>
      <c r="AK3002" s="68"/>
      <c r="AL3002" s="68"/>
      <c r="AM3002" s="68"/>
      <c r="AN3002" s="68"/>
      <c r="AO3002" s="68"/>
      <c r="AP3002" s="68"/>
      <c r="AQ3002" s="68"/>
      <c r="AR3002" s="68"/>
      <c r="AS3002" s="68"/>
      <c r="AT3002" s="68"/>
    </row>
    <row r="3003" spans="20:46" ht="18.75" customHeight="1">
      <c r="T3003" s="68"/>
      <c r="U3003" s="68"/>
      <c r="V3003" s="68"/>
      <c r="W3003" s="68"/>
      <c r="X3003" s="68"/>
      <c r="Y3003" s="68"/>
      <c r="Z3003" s="68"/>
      <c r="AA3003" s="68"/>
      <c r="AB3003" s="68"/>
      <c r="AC3003" s="68"/>
      <c r="AD3003" s="68"/>
      <c r="AE3003" s="68"/>
      <c r="AF3003" s="68"/>
      <c r="AH3003" s="68"/>
      <c r="AI3003" s="68"/>
      <c r="AJ3003" s="68"/>
      <c r="AK3003" s="68"/>
      <c r="AL3003" s="68"/>
      <c r="AM3003" s="68"/>
      <c r="AN3003" s="68"/>
      <c r="AO3003" s="68"/>
      <c r="AP3003" s="68"/>
      <c r="AQ3003" s="68"/>
      <c r="AR3003" s="68"/>
      <c r="AS3003" s="68"/>
      <c r="AT3003" s="68"/>
    </row>
    <row r="3004" spans="20:46" ht="18.75" customHeight="1">
      <c r="T3004" s="68"/>
      <c r="U3004" s="68"/>
      <c r="V3004" s="68"/>
      <c r="W3004" s="68"/>
      <c r="X3004" s="68"/>
      <c r="Y3004" s="68"/>
      <c r="Z3004" s="68"/>
      <c r="AA3004" s="68"/>
      <c r="AB3004" s="68"/>
      <c r="AC3004" s="68"/>
      <c r="AD3004" s="68"/>
      <c r="AE3004" s="68"/>
      <c r="AF3004" s="68"/>
      <c r="AH3004" s="68"/>
      <c r="AI3004" s="68"/>
      <c r="AJ3004" s="68"/>
      <c r="AK3004" s="68"/>
      <c r="AL3004" s="68"/>
      <c r="AM3004" s="68"/>
      <c r="AN3004" s="68"/>
      <c r="AO3004" s="68"/>
      <c r="AP3004" s="68"/>
      <c r="AQ3004" s="68"/>
      <c r="AR3004" s="68"/>
      <c r="AS3004" s="68"/>
      <c r="AT3004" s="68"/>
    </row>
    <row r="3005" spans="20:46" ht="18.75" customHeight="1">
      <c r="T3005" s="68"/>
      <c r="U3005" s="68"/>
      <c r="V3005" s="68"/>
      <c r="W3005" s="68"/>
      <c r="X3005" s="68"/>
      <c r="Y3005" s="68"/>
      <c r="Z3005" s="68"/>
      <c r="AA3005" s="68"/>
      <c r="AB3005" s="68"/>
      <c r="AC3005" s="68"/>
      <c r="AD3005" s="68"/>
      <c r="AE3005" s="68"/>
      <c r="AF3005" s="68"/>
      <c r="AH3005" s="68"/>
      <c r="AI3005" s="68"/>
      <c r="AJ3005" s="68"/>
      <c r="AK3005" s="68"/>
      <c r="AL3005" s="68"/>
      <c r="AM3005" s="68"/>
      <c r="AN3005" s="68"/>
      <c r="AO3005" s="68"/>
      <c r="AP3005" s="68"/>
      <c r="AQ3005" s="68"/>
      <c r="AR3005" s="68"/>
      <c r="AS3005" s="68"/>
      <c r="AT3005" s="68"/>
    </row>
    <row r="3006" spans="20:46" ht="18.75" customHeight="1">
      <c r="T3006" s="68"/>
      <c r="U3006" s="68"/>
      <c r="V3006" s="68"/>
      <c r="W3006" s="68"/>
      <c r="X3006" s="68"/>
      <c r="Y3006" s="68"/>
      <c r="Z3006" s="68"/>
      <c r="AA3006" s="68"/>
      <c r="AB3006" s="68"/>
      <c r="AC3006" s="68"/>
      <c r="AD3006" s="68"/>
      <c r="AE3006" s="68"/>
      <c r="AF3006" s="68"/>
      <c r="AH3006" s="68"/>
      <c r="AI3006" s="68"/>
      <c r="AJ3006" s="68"/>
      <c r="AK3006" s="68"/>
      <c r="AL3006" s="68"/>
      <c r="AM3006" s="68"/>
      <c r="AN3006" s="68"/>
      <c r="AO3006" s="68"/>
      <c r="AP3006" s="68"/>
      <c r="AQ3006" s="68"/>
      <c r="AR3006" s="68"/>
      <c r="AS3006" s="68"/>
      <c r="AT3006" s="68"/>
    </row>
    <row r="3007" spans="20:46" ht="18.75" customHeight="1">
      <c r="T3007" s="68"/>
      <c r="U3007" s="68"/>
      <c r="V3007" s="68"/>
      <c r="W3007" s="68"/>
      <c r="X3007" s="68"/>
      <c r="Y3007" s="68"/>
      <c r="Z3007" s="68"/>
      <c r="AA3007" s="68"/>
      <c r="AB3007" s="68"/>
      <c r="AC3007" s="68"/>
      <c r="AD3007" s="68"/>
      <c r="AE3007" s="68"/>
      <c r="AF3007" s="68"/>
      <c r="AH3007" s="68"/>
      <c r="AI3007" s="68"/>
      <c r="AJ3007" s="68"/>
      <c r="AK3007" s="68"/>
      <c r="AL3007" s="68"/>
      <c r="AM3007" s="68"/>
      <c r="AN3007" s="68"/>
      <c r="AO3007" s="68"/>
      <c r="AP3007" s="68"/>
      <c r="AQ3007" s="68"/>
      <c r="AR3007" s="68"/>
      <c r="AS3007" s="68"/>
      <c r="AT3007" s="68"/>
    </row>
    <row r="3008" spans="20:46" ht="18.75" customHeight="1">
      <c r="T3008" s="68"/>
      <c r="U3008" s="68"/>
      <c r="V3008" s="68"/>
      <c r="W3008" s="68"/>
      <c r="X3008" s="68"/>
      <c r="Y3008" s="68"/>
      <c r="Z3008" s="68"/>
      <c r="AA3008" s="68"/>
      <c r="AB3008" s="68"/>
      <c r="AC3008" s="68"/>
      <c r="AD3008" s="68"/>
      <c r="AE3008" s="68"/>
      <c r="AF3008" s="68"/>
      <c r="AH3008" s="68"/>
      <c r="AI3008" s="68"/>
      <c r="AJ3008" s="68"/>
      <c r="AK3008" s="68"/>
      <c r="AL3008" s="68"/>
      <c r="AM3008" s="68"/>
      <c r="AN3008" s="68"/>
      <c r="AO3008" s="68"/>
      <c r="AP3008" s="68"/>
      <c r="AQ3008" s="68"/>
      <c r="AR3008" s="68"/>
      <c r="AS3008" s="68"/>
      <c r="AT3008" s="68"/>
    </row>
    <row r="3009" spans="20:46" ht="18.75" customHeight="1">
      <c r="T3009" s="68"/>
      <c r="U3009" s="68"/>
      <c r="V3009" s="68"/>
      <c r="W3009" s="68"/>
      <c r="X3009" s="68"/>
      <c r="Y3009" s="68"/>
      <c r="Z3009" s="68"/>
      <c r="AA3009" s="68"/>
      <c r="AB3009" s="68"/>
      <c r="AC3009" s="68"/>
      <c r="AD3009" s="68"/>
      <c r="AE3009" s="68"/>
      <c r="AF3009" s="68"/>
      <c r="AH3009" s="68"/>
      <c r="AI3009" s="68"/>
      <c r="AJ3009" s="68"/>
      <c r="AK3009" s="68"/>
      <c r="AL3009" s="68"/>
      <c r="AM3009" s="68"/>
      <c r="AN3009" s="68"/>
      <c r="AO3009" s="68"/>
      <c r="AP3009" s="68"/>
      <c r="AQ3009" s="68"/>
      <c r="AR3009" s="68"/>
      <c r="AS3009" s="68"/>
      <c r="AT3009" s="68"/>
    </row>
    <row r="3010" spans="20:46" ht="18.75" customHeight="1">
      <c r="T3010" s="68"/>
      <c r="U3010" s="68"/>
      <c r="V3010" s="68"/>
      <c r="W3010" s="68"/>
      <c r="X3010" s="68"/>
      <c r="Y3010" s="68"/>
      <c r="Z3010" s="68"/>
      <c r="AA3010" s="68"/>
      <c r="AB3010" s="68"/>
      <c r="AC3010" s="68"/>
      <c r="AD3010" s="68"/>
      <c r="AE3010" s="68"/>
      <c r="AF3010" s="68"/>
      <c r="AH3010" s="68"/>
      <c r="AI3010" s="68"/>
      <c r="AJ3010" s="68"/>
      <c r="AK3010" s="68"/>
      <c r="AL3010" s="68"/>
      <c r="AM3010" s="68"/>
      <c r="AN3010" s="68"/>
      <c r="AO3010" s="68"/>
      <c r="AP3010" s="68"/>
      <c r="AQ3010" s="68"/>
      <c r="AR3010" s="68"/>
      <c r="AS3010" s="68"/>
      <c r="AT3010" s="68"/>
    </row>
    <row r="3011" spans="20:46" ht="18.75" customHeight="1">
      <c r="T3011" s="68"/>
      <c r="U3011" s="68"/>
      <c r="V3011" s="68"/>
      <c r="W3011" s="68"/>
      <c r="X3011" s="68"/>
      <c r="Y3011" s="68"/>
      <c r="Z3011" s="68"/>
      <c r="AA3011" s="68"/>
      <c r="AB3011" s="68"/>
      <c r="AC3011" s="68"/>
      <c r="AD3011" s="68"/>
      <c r="AE3011" s="68"/>
      <c r="AF3011" s="68"/>
      <c r="AH3011" s="68"/>
      <c r="AI3011" s="68"/>
      <c r="AJ3011" s="68"/>
      <c r="AK3011" s="68"/>
      <c r="AL3011" s="68"/>
      <c r="AM3011" s="68"/>
      <c r="AN3011" s="68"/>
      <c r="AO3011" s="68"/>
      <c r="AP3011" s="68"/>
      <c r="AQ3011" s="68"/>
      <c r="AR3011" s="68"/>
      <c r="AS3011" s="68"/>
      <c r="AT3011" s="68"/>
    </row>
    <row r="3012" spans="20:46" ht="18.75" customHeight="1">
      <c r="T3012" s="68"/>
      <c r="U3012" s="68"/>
      <c r="V3012" s="68"/>
      <c r="W3012" s="68"/>
      <c r="X3012" s="68"/>
      <c r="Y3012" s="68"/>
      <c r="Z3012" s="68"/>
      <c r="AA3012" s="68"/>
      <c r="AB3012" s="68"/>
      <c r="AC3012" s="68"/>
      <c r="AD3012" s="68"/>
      <c r="AE3012" s="68"/>
      <c r="AF3012" s="68"/>
      <c r="AH3012" s="68"/>
      <c r="AI3012" s="68"/>
      <c r="AJ3012" s="68"/>
      <c r="AK3012" s="68"/>
      <c r="AL3012" s="68"/>
      <c r="AM3012" s="68"/>
      <c r="AN3012" s="68"/>
      <c r="AO3012" s="68"/>
      <c r="AP3012" s="68"/>
      <c r="AQ3012" s="68"/>
      <c r="AR3012" s="68"/>
      <c r="AS3012" s="68"/>
      <c r="AT3012" s="68"/>
    </row>
    <row r="3013" spans="20:46" ht="18.75" customHeight="1">
      <c r="T3013" s="68"/>
      <c r="U3013" s="68"/>
      <c r="V3013" s="68"/>
      <c r="W3013" s="68"/>
      <c r="X3013" s="68"/>
      <c r="Y3013" s="68"/>
      <c r="Z3013" s="68"/>
      <c r="AA3013" s="68"/>
      <c r="AB3013" s="68"/>
      <c r="AC3013" s="68"/>
      <c r="AD3013" s="68"/>
      <c r="AE3013" s="68"/>
      <c r="AF3013" s="68"/>
      <c r="AH3013" s="68"/>
      <c r="AI3013" s="68"/>
      <c r="AJ3013" s="68"/>
      <c r="AK3013" s="68"/>
      <c r="AL3013" s="68"/>
      <c r="AM3013" s="68"/>
      <c r="AN3013" s="68"/>
      <c r="AO3013" s="68"/>
      <c r="AP3013" s="68"/>
      <c r="AQ3013" s="68"/>
      <c r="AR3013" s="68"/>
      <c r="AS3013" s="68"/>
      <c r="AT3013" s="68"/>
    </row>
    <row r="3014" spans="20:46" ht="18.75" customHeight="1">
      <c r="T3014" s="68"/>
      <c r="U3014" s="68"/>
      <c r="V3014" s="68"/>
      <c r="W3014" s="68"/>
      <c r="X3014" s="68"/>
      <c r="Y3014" s="68"/>
      <c r="Z3014" s="68"/>
      <c r="AA3014" s="68"/>
      <c r="AB3014" s="68"/>
      <c r="AC3014" s="68"/>
      <c r="AD3014" s="68"/>
      <c r="AE3014" s="68"/>
      <c r="AF3014" s="68"/>
      <c r="AH3014" s="68"/>
      <c r="AI3014" s="68"/>
      <c r="AJ3014" s="68"/>
      <c r="AK3014" s="68"/>
      <c r="AL3014" s="68"/>
      <c r="AM3014" s="68"/>
      <c r="AN3014" s="68"/>
      <c r="AO3014" s="68"/>
      <c r="AP3014" s="68"/>
      <c r="AQ3014" s="68"/>
      <c r="AR3014" s="68"/>
      <c r="AS3014" s="68"/>
      <c r="AT3014" s="68"/>
    </row>
    <row r="3015" spans="20:46" ht="18.75" customHeight="1">
      <c r="T3015" s="68"/>
      <c r="U3015" s="68"/>
      <c r="V3015" s="68"/>
      <c r="W3015" s="68"/>
      <c r="X3015" s="68"/>
      <c r="Y3015" s="68"/>
      <c r="Z3015" s="68"/>
      <c r="AA3015" s="68"/>
      <c r="AB3015" s="68"/>
      <c r="AC3015" s="68"/>
      <c r="AD3015" s="68"/>
      <c r="AE3015" s="68"/>
      <c r="AF3015" s="68"/>
      <c r="AH3015" s="68"/>
      <c r="AI3015" s="68"/>
      <c r="AJ3015" s="68"/>
      <c r="AK3015" s="68"/>
      <c r="AL3015" s="68"/>
      <c r="AM3015" s="68"/>
      <c r="AN3015" s="68"/>
      <c r="AO3015" s="68"/>
      <c r="AP3015" s="68"/>
      <c r="AQ3015" s="68"/>
      <c r="AR3015" s="68"/>
      <c r="AS3015" s="68"/>
      <c r="AT3015" s="68"/>
    </row>
    <row r="3016" spans="20:46" ht="18.75" customHeight="1">
      <c r="T3016" s="68"/>
      <c r="U3016" s="68"/>
      <c r="V3016" s="68"/>
      <c r="W3016" s="68"/>
      <c r="X3016" s="68"/>
      <c r="Y3016" s="68"/>
      <c r="Z3016" s="68"/>
      <c r="AA3016" s="68"/>
      <c r="AB3016" s="68"/>
      <c r="AC3016" s="68"/>
      <c r="AD3016" s="68"/>
      <c r="AE3016" s="68"/>
      <c r="AF3016" s="68"/>
      <c r="AH3016" s="68"/>
      <c r="AI3016" s="68"/>
      <c r="AJ3016" s="68"/>
      <c r="AK3016" s="68"/>
      <c r="AL3016" s="68"/>
      <c r="AM3016" s="68"/>
      <c r="AN3016" s="68"/>
      <c r="AO3016" s="68"/>
      <c r="AP3016" s="68"/>
      <c r="AQ3016" s="68"/>
      <c r="AR3016" s="68"/>
      <c r="AS3016" s="68"/>
      <c r="AT3016" s="68"/>
    </row>
    <row r="3017" spans="20:46" ht="18.75" customHeight="1">
      <c r="T3017" s="68"/>
      <c r="U3017" s="68"/>
      <c r="V3017" s="68"/>
      <c r="W3017" s="68"/>
      <c r="X3017" s="68"/>
      <c r="Y3017" s="68"/>
      <c r="Z3017" s="68"/>
      <c r="AA3017" s="68"/>
      <c r="AB3017" s="68"/>
      <c r="AC3017" s="68"/>
      <c r="AD3017" s="68"/>
      <c r="AE3017" s="68"/>
      <c r="AF3017" s="68"/>
      <c r="AH3017" s="68"/>
      <c r="AI3017" s="68"/>
      <c r="AJ3017" s="68"/>
      <c r="AK3017" s="68"/>
      <c r="AL3017" s="68"/>
      <c r="AM3017" s="68"/>
      <c r="AN3017" s="68"/>
      <c r="AO3017" s="68"/>
      <c r="AP3017" s="68"/>
      <c r="AQ3017" s="68"/>
      <c r="AR3017" s="68"/>
      <c r="AS3017" s="68"/>
      <c r="AT3017" s="68"/>
    </row>
    <row r="3018" spans="20:46" ht="18.75" customHeight="1">
      <c r="T3018" s="68"/>
      <c r="U3018" s="68"/>
      <c r="V3018" s="68"/>
      <c r="W3018" s="68"/>
      <c r="X3018" s="68"/>
      <c r="Y3018" s="68"/>
      <c r="Z3018" s="68"/>
      <c r="AA3018" s="68"/>
      <c r="AB3018" s="68"/>
      <c r="AC3018" s="68"/>
      <c r="AD3018" s="68"/>
      <c r="AE3018" s="68"/>
      <c r="AF3018" s="68"/>
      <c r="AH3018" s="68"/>
      <c r="AI3018" s="68"/>
      <c r="AJ3018" s="68"/>
      <c r="AK3018" s="68"/>
      <c r="AL3018" s="68"/>
      <c r="AM3018" s="68"/>
      <c r="AN3018" s="68"/>
      <c r="AO3018" s="68"/>
      <c r="AP3018" s="68"/>
      <c r="AQ3018" s="68"/>
      <c r="AR3018" s="68"/>
      <c r="AS3018" s="68"/>
      <c r="AT3018" s="68"/>
    </row>
    <row r="3019" spans="20:46" ht="18.75" customHeight="1">
      <c r="T3019" s="68"/>
      <c r="U3019" s="68"/>
      <c r="V3019" s="68"/>
      <c r="W3019" s="68"/>
      <c r="X3019" s="68"/>
      <c r="Y3019" s="68"/>
      <c r="Z3019" s="68"/>
      <c r="AA3019" s="68"/>
      <c r="AB3019" s="68"/>
      <c r="AC3019" s="68"/>
      <c r="AD3019" s="68"/>
      <c r="AE3019" s="68"/>
      <c r="AF3019" s="68"/>
      <c r="AH3019" s="68"/>
      <c r="AI3019" s="68"/>
      <c r="AJ3019" s="68"/>
      <c r="AK3019" s="68"/>
      <c r="AL3019" s="68"/>
      <c r="AM3019" s="68"/>
      <c r="AN3019" s="68"/>
      <c r="AO3019" s="68"/>
      <c r="AP3019" s="68"/>
      <c r="AQ3019" s="68"/>
      <c r="AR3019" s="68"/>
      <c r="AS3019" s="68"/>
      <c r="AT3019" s="68"/>
    </row>
    <row r="3020" spans="20:46" ht="18.75" customHeight="1">
      <c r="T3020" s="68"/>
      <c r="U3020" s="68"/>
      <c r="V3020" s="68"/>
      <c r="W3020" s="68"/>
      <c r="X3020" s="68"/>
      <c r="Y3020" s="68"/>
      <c r="Z3020" s="68"/>
      <c r="AA3020" s="68"/>
      <c r="AB3020" s="68"/>
      <c r="AC3020" s="68"/>
      <c r="AD3020" s="68"/>
      <c r="AE3020" s="68"/>
      <c r="AF3020" s="68"/>
      <c r="AH3020" s="68"/>
      <c r="AI3020" s="68"/>
      <c r="AJ3020" s="68"/>
      <c r="AK3020" s="68"/>
      <c r="AL3020" s="68"/>
      <c r="AM3020" s="68"/>
      <c r="AN3020" s="68"/>
      <c r="AO3020" s="68"/>
      <c r="AP3020" s="68"/>
      <c r="AQ3020" s="68"/>
      <c r="AR3020" s="68"/>
      <c r="AS3020" s="68"/>
      <c r="AT3020" s="68"/>
    </row>
    <row r="3021" spans="20:46" ht="18.75" customHeight="1">
      <c r="T3021" s="68"/>
      <c r="U3021" s="68"/>
      <c r="V3021" s="68"/>
      <c r="W3021" s="68"/>
      <c r="X3021" s="68"/>
      <c r="Y3021" s="68"/>
      <c r="Z3021" s="68"/>
      <c r="AA3021" s="68"/>
      <c r="AB3021" s="68"/>
      <c r="AC3021" s="68"/>
      <c r="AD3021" s="68"/>
      <c r="AE3021" s="68"/>
      <c r="AF3021" s="68"/>
      <c r="AH3021" s="68"/>
      <c r="AI3021" s="68"/>
      <c r="AJ3021" s="68"/>
      <c r="AK3021" s="68"/>
      <c r="AL3021" s="68"/>
      <c r="AM3021" s="68"/>
      <c r="AN3021" s="68"/>
      <c r="AO3021" s="68"/>
      <c r="AP3021" s="68"/>
      <c r="AQ3021" s="68"/>
      <c r="AR3021" s="68"/>
      <c r="AS3021" s="68"/>
      <c r="AT3021" s="68"/>
    </row>
    <row r="3022" spans="20:46" ht="18.75" customHeight="1">
      <c r="T3022" s="68"/>
      <c r="U3022" s="68"/>
      <c r="V3022" s="68"/>
      <c r="W3022" s="68"/>
      <c r="X3022" s="68"/>
      <c r="Y3022" s="68"/>
      <c r="Z3022" s="68"/>
      <c r="AA3022" s="68"/>
      <c r="AB3022" s="68"/>
      <c r="AC3022" s="68"/>
      <c r="AD3022" s="68"/>
      <c r="AE3022" s="68"/>
      <c r="AF3022" s="68"/>
      <c r="AH3022" s="68"/>
      <c r="AI3022" s="68"/>
      <c r="AJ3022" s="68"/>
      <c r="AK3022" s="68"/>
      <c r="AL3022" s="68"/>
      <c r="AM3022" s="68"/>
      <c r="AN3022" s="68"/>
      <c r="AO3022" s="68"/>
      <c r="AP3022" s="68"/>
      <c r="AQ3022" s="68"/>
      <c r="AR3022" s="68"/>
      <c r="AS3022" s="68"/>
      <c r="AT3022" s="68"/>
    </row>
    <row r="3023" spans="20:46" ht="18.75" customHeight="1">
      <c r="T3023" s="68"/>
      <c r="U3023" s="68"/>
      <c r="V3023" s="68"/>
      <c r="W3023" s="68"/>
      <c r="X3023" s="68"/>
      <c r="Y3023" s="68"/>
      <c r="Z3023" s="68"/>
      <c r="AA3023" s="68"/>
      <c r="AB3023" s="68"/>
      <c r="AC3023" s="68"/>
      <c r="AD3023" s="68"/>
      <c r="AE3023" s="68"/>
      <c r="AF3023" s="68"/>
      <c r="AH3023" s="68"/>
      <c r="AI3023" s="68"/>
      <c r="AJ3023" s="68"/>
      <c r="AK3023" s="68"/>
      <c r="AL3023" s="68"/>
      <c r="AM3023" s="68"/>
      <c r="AN3023" s="68"/>
      <c r="AO3023" s="68"/>
      <c r="AP3023" s="68"/>
      <c r="AQ3023" s="68"/>
      <c r="AR3023" s="68"/>
      <c r="AS3023" s="68"/>
      <c r="AT3023" s="68"/>
    </row>
    <row r="3024" spans="20:46" ht="18.75" customHeight="1">
      <c r="T3024" s="68"/>
      <c r="U3024" s="68"/>
      <c r="V3024" s="68"/>
      <c r="W3024" s="68"/>
      <c r="X3024" s="68"/>
      <c r="Y3024" s="68"/>
      <c r="Z3024" s="68"/>
      <c r="AA3024" s="68"/>
      <c r="AB3024" s="68"/>
      <c r="AC3024" s="68"/>
      <c r="AD3024" s="68"/>
      <c r="AE3024" s="68"/>
      <c r="AF3024" s="68"/>
      <c r="AH3024" s="68"/>
      <c r="AI3024" s="68"/>
      <c r="AJ3024" s="68"/>
      <c r="AK3024" s="68"/>
      <c r="AL3024" s="68"/>
      <c r="AM3024" s="68"/>
      <c r="AN3024" s="68"/>
      <c r="AO3024" s="68"/>
      <c r="AP3024" s="68"/>
      <c r="AQ3024" s="68"/>
      <c r="AR3024" s="68"/>
      <c r="AS3024" s="68"/>
      <c r="AT3024" s="68"/>
    </row>
    <row r="3025" spans="20:46" ht="18.75" customHeight="1">
      <c r="T3025" s="68"/>
      <c r="U3025" s="68"/>
      <c r="V3025" s="68"/>
      <c r="W3025" s="68"/>
      <c r="X3025" s="68"/>
      <c r="Y3025" s="68"/>
      <c r="Z3025" s="68"/>
      <c r="AA3025" s="68"/>
      <c r="AB3025" s="68"/>
      <c r="AC3025" s="68"/>
      <c r="AD3025" s="68"/>
      <c r="AE3025" s="68"/>
      <c r="AF3025" s="68"/>
      <c r="AH3025" s="68"/>
      <c r="AI3025" s="68"/>
      <c r="AJ3025" s="68"/>
      <c r="AK3025" s="68"/>
      <c r="AL3025" s="68"/>
      <c r="AM3025" s="68"/>
      <c r="AN3025" s="68"/>
      <c r="AO3025" s="68"/>
      <c r="AP3025" s="68"/>
      <c r="AQ3025" s="68"/>
      <c r="AR3025" s="68"/>
      <c r="AS3025" s="68"/>
      <c r="AT3025" s="68"/>
    </row>
    <row r="3026" spans="20:46" ht="18.75" customHeight="1">
      <c r="T3026" s="68"/>
      <c r="U3026" s="68"/>
      <c r="V3026" s="68"/>
      <c r="W3026" s="68"/>
      <c r="X3026" s="68"/>
      <c r="Y3026" s="68"/>
      <c r="Z3026" s="68"/>
      <c r="AA3026" s="68"/>
      <c r="AB3026" s="68"/>
      <c r="AC3026" s="68"/>
      <c r="AD3026" s="68"/>
      <c r="AE3026" s="68"/>
      <c r="AF3026" s="68"/>
      <c r="AH3026" s="68"/>
      <c r="AI3026" s="68"/>
      <c r="AJ3026" s="68"/>
      <c r="AK3026" s="68"/>
      <c r="AL3026" s="68"/>
      <c r="AM3026" s="68"/>
      <c r="AN3026" s="68"/>
      <c r="AO3026" s="68"/>
      <c r="AP3026" s="68"/>
      <c r="AQ3026" s="68"/>
      <c r="AR3026" s="68"/>
      <c r="AS3026" s="68"/>
      <c r="AT3026" s="68"/>
    </row>
    <row r="3027" spans="20:46" ht="18.75" customHeight="1">
      <c r="T3027" s="68"/>
      <c r="U3027" s="68"/>
      <c r="V3027" s="68"/>
      <c r="W3027" s="68"/>
      <c r="X3027" s="68"/>
      <c r="Y3027" s="68"/>
      <c r="Z3027" s="68"/>
      <c r="AA3027" s="68"/>
      <c r="AB3027" s="68"/>
      <c r="AC3027" s="68"/>
      <c r="AD3027" s="68"/>
      <c r="AE3027" s="68"/>
      <c r="AF3027" s="68"/>
      <c r="AH3027" s="68"/>
      <c r="AI3027" s="68"/>
      <c r="AJ3027" s="68"/>
      <c r="AK3027" s="68"/>
      <c r="AL3027" s="68"/>
      <c r="AM3027" s="68"/>
      <c r="AN3027" s="68"/>
      <c r="AO3027" s="68"/>
      <c r="AP3027" s="68"/>
      <c r="AQ3027" s="68"/>
      <c r="AR3027" s="68"/>
      <c r="AS3027" s="68"/>
      <c r="AT3027" s="68"/>
    </row>
    <row r="3028" spans="20:46" ht="18.75" customHeight="1">
      <c r="T3028" s="68"/>
      <c r="U3028" s="68"/>
      <c r="V3028" s="68"/>
      <c r="W3028" s="68"/>
      <c r="X3028" s="68"/>
      <c r="Y3028" s="68"/>
      <c r="Z3028" s="68"/>
      <c r="AA3028" s="68"/>
      <c r="AB3028" s="68"/>
      <c r="AC3028" s="68"/>
      <c r="AD3028" s="68"/>
      <c r="AE3028" s="68"/>
      <c r="AF3028" s="68"/>
      <c r="AH3028" s="68"/>
      <c r="AI3028" s="68"/>
      <c r="AJ3028" s="68"/>
      <c r="AK3028" s="68"/>
      <c r="AL3028" s="68"/>
      <c r="AM3028" s="68"/>
      <c r="AN3028" s="68"/>
      <c r="AO3028" s="68"/>
      <c r="AP3028" s="68"/>
      <c r="AQ3028" s="68"/>
      <c r="AR3028" s="68"/>
      <c r="AS3028" s="68"/>
      <c r="AT3028" s="68"/>
    </row>
    <row r="3029" spans="20:46" ht="18.75" customHeight="1">
      <c r="T3029" s="68"/>
      <c r="U3029" s="68"/>
      <c r="V3029" s="68"/>
      <c r="W3029" s="68"/>
      <c r="X3029" s="68"/>
      <c r="Y3029" s="68"/>
      <c r="Z3029" s="68"/>
      <c r="AA3029" s="68"/>
      <c r="AB3029" s="68"/>
      <c r="AC3029" s="68"/>
      <c r="AD3029" s="68"/>
      <c r="AE3029" s="68"/>
      <c r="AF3029" s="68"/>
      <c r="AH3029" s="68"/>
      <c r="AI3029" s="68"/>
      <c r="AJ3029" s="68"/>
      <c r="AK3029" s="68"/>
      <c r="AL3029" s="68"/>
      <c r="AM3029" s="68"/>
      <c r="AN3029" s="68"/>
      <c r="AO3029" s="68"/>
      <c r="AP3029" s="68"/>
      <c r="AQ3029" s="68"/>
      <c r="AR3029" s="68"/>
      <c r="AS3029" s="68"/>
      <c r="AT3029" s="68"/>
    </row>
    <row r="3030" spans="20:46" ht="18.75" customHeight="1">
      <c r="T3030" s="68"/>
      <c r="U3030" s="68"/>
      <c r="V3030" s="68"/>
      <c r="W3030" s="68"/>
      <c r="X3030" s="68"/>
      <c r="Y3030" s="68"/>
      <c r="Z3030" s="68"/>
      <c r="AA3030" s="68"/>
      <c r="AB3030" s="68"/>
      <c r="AC3030" s="68"/>
      <c r="AD3030" s="68"/>
      <c r="AE3030" s="68"/>
      <c r="AF3030" s="68"/>
      <c r="AH3030" s="68"/>
      <c r="AI3030" s="68"/>
      <c r="AJ3030" s="68"/>
      <c r="AK3030" s="68"/>
      <c r="AL3030" s="68"/>
      <c r="AM3030" s="68"/>
      <c r="AN3030" s="68"/>
      <c r="AO3030" s="68"/>
      <c r="AP3030" s="68"/>
      <c r="AQ3030" s="68"/>
      <c r="AR3030" s="68"/>
      <c r="AS3030" s="68"/>
      <c r="AT3030" s="68"/>
    </row>
    <row r="3031" spans="20:46" ht="18.75" customHeight="1">
      <c r="T3031" s="68"/>
      <c r="U3031" s="68"/>
      <c r="V3031" s="68"/>
      <c r="W3031" s="68"/>
      <c r="X3031" s="68"/>
      <c r="Y3031" s="68"/>
      <c r="Z3031" s="68"/>
      <c r="AA3031" s="68"/>
      <c r="AB3031" s="68"/>
      <c r="AC3031" s="68"/>
      <c r="AD3031" s="68"/>
      <c r="AE3031" s="68"/>
      <c r="AF3031" s="68"/>
      <c r="AH3031" s="68"/>
      <c r="AI3031" s="68"/>
      <c r="AJ3031" s="68"/>
      <c r="AK3031" s="68"/>
      <c r="AL3031" s="68"/>
      <c r="AM3031" s="68"/>
      <c r="AN3031" s="68"/>
      <c r="AO3031" s="68"/>
      <c r="AP3031" s="68"/>
      <c r="AQ3031" s="68"/>
      <c r="AR3031" s="68"/>
      <c r="AS3031" s="68"/>
      <c r="AT3031" s="68"/>
    </row>
    <row r="3032" spans="20:46" ht="18.75" customHeight="1">
      <c r="T3032" s="68"/>
      <c r="U3032" s="68"/>
      <c r="V3032" s="68"/>
      <c r="W3032" s="68"/>
      <c r="X3032" s="68"/>
      <c r="Y3032" s="68"/>
      <c r="Z3032" s="68"/>
      <c r="AA3032" s="68"/>
      <c r="AB3032" s="68"/>
      <c r="AC3032" s="68"/>
      <c r="AD3032" s="68"/>
      <c r="AE3032" s="68"/>
      <c r="AF3032" s="68"/>
      <c r="AH3032" s="68"/>
      <c r="AI3032" s="68"/>
      <c r="AJ3032" s="68"/>
      <c r="AK3032" s="68"/>
      <c r="AL3032" s="68"/>
      <c r="AM3032" s="68"/>
      <c r="AN3032" s="68"/>
      <c r="AO3032" s="68"/>
      <c r="AP3032" s="68"/>
      <c r="AQ3032" s="68"/>
      <c r="AR3032" s="68"/>
      <c r="AS3032" s="68"/>
      <c r="AT3032" s="68"/>
    </row>
    <row r="3033" spans="20:46" ht="18.75" customHeight="1">
      <c r="T3033" s="68"/>
      <c r="U3033" s="68"/>
      <c r="V3033" s="68"/>
      <c r="W3033" s="68"/>
      <c r="X3033" s="68"/>
      <c r="Y3033" s="68"/>
      <c r="Z3033" s="68"/>
      <c r="AA3033" s="68"/>
      <c r="AB3033" s="68"/>
      <c r="AC3033" s="68"/>
      <c r="AD3033" s="68"/>
      <c r="AE3033" s="68"/>
      <c r="AF3033" s="68"/>
      <c r="AH3033" s="68"/>
      <c r="AI3033" s="68"/>
      <c r="AJ3033" s="68"/>
      <c r="AK3033" s="68"/>
      <c r="AL3033" s="68"/>
      <c r="AM3033" s="68"/>
      <c r="AN3033" s="68"/>
      <c r="AO3033" s="68"/>
      <c r="AP3033" s="68"/>
      <c r="AQ3033" s="68"/>
      <c r="AR3033" s="68"/>
      <c r="AS3033" s="68"/>
      <c r="AT3033" s="68"/>
    </row>
    <row r="3034" spans="20:46" ht="18.75" customHeight="1">
      <c r="T3034" s="68"/>
      <c r="U3034" s="68"/>
      <c r="V3034" s="68"/>
      <c r="W3034" s="68"/>
      <c r="X3034" s="68"/>
      <c r="Y3034" s="68"/>
      <c r="Z3034" s="68"/>
      <c r="AA3034" s="68"/>
      <c r="AB3034" s="68"/>
      <c r="AC3034" s="68"/>
      <c r="AD3034" s="68"/>
      <c r="AE3034" s="68"/>
      <c r="AF3034" s="68"/>
      <c r="AH3034" s="68"/>
      <c r="AI3034" s="68"/>
      <c r="AJ3034" s="68"/>
      <c r="AK3034" s="68"/>
      <c r="AL3034" s="68"/>
      <c r="AM3034" s="68"/>
      <c r="AN3034" s="68"/>
      <c r="AO3034" s="68"/>
      <c r="AP3034" s="68"/>
      <c r="AQ3034" s="68"/>
      <c r="AR3034" s="68"/>
      <c r="AS3034" s="68"/>
      <c r="AT3034" s="68"/>
    </row>
    <row r="3035" spans="20:46" ht="18.75" customHeight="1">
      <c r="T3035" s="68"/>
      <c r="U3035" s="68"/>
      <c r="V3035" s="68"/>
      <c r="W3035" s="68"/>
      <c r="X3035" s="68"/>
      <c r="Y3035" s="68"/>
      <c r="Z3035" s="68"/>
      <c r="AA3035" s="68"/>
      <c r="AB3035" s="68"/>
      <c r="AC3035" s="68"/>
      <c r="AD3035" s="68"/>
      <c r="AE3035" s="68"/>
      <c r="AF3035" s="68"/>
      <c r="AH3035" s="68"/>
      <c r="AI3035" s="68"/>
      <c r="AJ3035" s="68"/>
      <c r="AK3035" s="68"/>
      <c r="AL3035" s="68"/>
      <c r="AM3035" s="68"/>
      <c r="AN3035" s="68"/>
      <c r="AO3035" s="68"/>
      <c r="AP3035" s="68"/>
      <c r="AQ3035" s="68"/>
      <c r="AR3035" s="68"/>
      <c r="AS3035" s="68"/>
      <c r="AT3035" s="68"/>
    </row>
    <row r="3036" spans="20:46" ht="18.75" customHeight="1">
      <c r="T3036" s="68"/>
      <c r="U3036" s="68"/>
      <c r="V3036" s="68"/>
      <c r="W3036" s="68"/>
      <c r="X3036" s="68"/>
      <c r="Y3036" s="68"/>
      <c r="Z3036" s="68"/>
      <c r="AA3036" s="68"/>
      <c r="AB3036" s="68"/>
      <c r="AC3036" s="68"/>
      <c r="AD3036" s="68"/>
      <c r="AE3036" s="68"/>
      <c r="AF3036" s="68"/>
      <c r="AH3036" s="68"/>
      <c r="AI3036" s="68"/>
      <c r="AJ3036" s="68"/>
      <c r="AK3036" s="68"/>
      <c r="AL3036" s="68"/>
      <c r="AM3036" s="68"/>
      <c r="AN3036" s="68"/>
      <c r="AO3036" s="68"/>
      <c r="AP3036" s="68"/>
      <c r="AQ3036" s="68"/>
      <c r="AR3036" s="68"/>
      <c r="AS3036" s="68"/>
      <c r="AT3036" s="68"/>
    </row>
    <row r="3037" spans="20:46" ht="18.75" customHeight="1">
      <c r="T3037" s="68"/>
      <c r="U3037" s="68"/>
      <c r="V3037" s="68"/>
      <c r="W3037" s="68"/>
      <c r="X3037" s="68"/>
      <c r="Y3037" s="68"/>
      <c r="Z3037" s="68"/>
      <c r="AA3037" s="68"/>
      <c r="AB3037" s="68"/>
      <c r="AC3037" s="68"/>
      <c r="AD3037" s="68"/>
      <c r="AE3037" s="68"/>
      <c r="AF3037" s="68"/>
      <c r="AH3037" s="68"/>
      <c r="AI3037" s="68"/>
      <c r="AJ3037" s="68"/>
      <c r="AK3037" s="68"/>
      <c r="AL3037" s="68"/>
      <c r="AM3037" s="68"/>
      <c r="AN3037" s="68"/>
      <c r="AO3037" s="68"/>
      <c r="AP3037" s="68"/>
      <c r="AQ3037" s="68"/>
      <c r="AR3037" s="68"/>
      <c r="AS3037" s="68"/>
      <c r="AT3037" s="68"/>
    </row>
    <row r="3038" spans="20:46" ht="18.75" customHeight="1">
      <c r="T3038" s="68"/>
      <c r="U3038" s="68"/>
      <c r="V3038" s="68"/>
      <c r="W3038" s="68"/>
      <c r="X3038" s="68"/>
      <c r="Y3038" s="68"/>
      <c r="Z3038" s="68"/>
      <c r="AA3038" s="68"/>
      <c r="AB3038" s="68"/>
      <c r="AC3038" s="68"/>
      <c r="AD3038" s="68"/>
      <c r="AE3038" s="68"/>
      <c r="AF3038" s="68"/>
      <c r="AH3038" s="68"/>
      <c r="AI3038" s="68"/>
      <c r="AJ3038" s="68"/>
      <c r="AK3038" s="68"/>
      <c r="AL3038" s="68"/>
      <c r="AM3038" s="68"/>
      <c r="AN3038" s="68"/>
      <c r="AO3038" s="68"/>
      <c r="AP3038" s="68"/>
      <c r="AQ3038" s="68"/>
      <c r="AR3038" s="68"/>
      <c r="AS3038" s="68"/>
      <c r="AT3038" s="68"/>
    </row>
    <row r="3039" spans="20:46" ht="18.75" customHeight="1">
      <c r="T3039" s="68"/>
      <c r="U3039" s="68"/>
      <c r="V3039" s="68"/>
      <c r="W3039" s="68"/>
      <c r="X3039" s="68"/>
      <c r="Y3039" s="68"/>
      <c r="Z3039" s="68"/>
      <c r="AA3039" s="68"/>
      <c r="AB3039" s="68"/>
      <c r="AC3039" s="68"/>
      <c r="AD3039" s="68"/>
      <c r="AE3039" s="68"/>
      <c r="AF3039" s="68"/>
      <c r="AH3039" s="68"/>
      <c r="AI3039" s="68"/>
      <c r="AJ3039" s="68"/>
      <c r="AK3039" s="68"/>
      <c r="AL3039" s="68"/>
      <c r="AM3039" s="68"/>
      <c r="AN3039" s="68"/>
      <c r="AO3039" s="68"/>
      <c r="AP3039" s="68"/>
      <c r="AQ3039" s="68"/>
      <c r="AR3039" s="68"/>
      <c r="AS3039" s="68"/>
      <c r="AT3039" s="68"/>
    </row>
    <row r="3040" spans="20:46" ht="18.75" customHeight="1">
      <c r="T3040" s="68"/>
      <c r="U3040" s="68"/>
      <c r="V3040" s="68"/>
      <c r="W3040" s="68"/>
      <c r="X3040" s="68"/>
      <c r="Y3040" s="68"/>
      <c r="Z3040" s="68"/>
      <c r="AA3040" s="68"/>
      <c r="AB3040" s="68"/>
      <c r="AC3040" s="68"/>
      <c r="AD3040" s="68"/>
      <c r="AE3040" s="68"/>
      <c r="AF3040" s="68"/>
      <c r="AH3040" s="68"/>
      <c r="AI3040" s="68"/>
      <c r="AJ3040" s="68"/>
      <c r="AK3040" s="68"/>
      <c r="AL3040" s="68"/>
      <c r="AM3040" s="68"/>
      <c r="AN3040" s="68"/>
      <c r="AO3040" s="68"/>
      <c r="AP3040" s="68"/>
      <c r="AQ3040" s="68"/>
      <c r="AR3040" s="68"/>
      <c r="AS3040" s="68"/>
      <c r="AT3040" s="68"/>
    </row>
    <row r="3041" spans="20:46" ht="18.75" customHeight="1">
      <c r="T3041" s="68"/>
      <c r="U3041" s="68"/>
      <c r="V3041" s="68"/>
      <c r="W3041" s="68"/>
      <c r="X3041" s="68"/>
      <c r="Y3041" s="68"/>
      <c r="Z3041" s="68"/>
      <c r="AA3041" s="68"/>
      <c r="AB3041" s="68"/>
      <c r="AC3041" s="68"/>
      <c r="AD3041" s="68"/>
      <c r="AE3041" s="68"/>
      <c r="AF3041" s="68"/>
      <c r="AH3041" s="68"/>
      <c r="AI3041" s="68"/>
      <c r="AJ3041" s="68"/>
      <c r="AK3041" s="68"/>
      <c r="AL3041" s="68"/>
      <c r="AM3041" s="68"/>
      <c r="AN3041" s="68"/>
      <c r="AO3041" s="68"/>
      <c r="AP3041" s="68"/>
      <c r="AQ3041" s="68"/>
      <c r="AR3041" s="68"/>
      <c r="AS3041" s="68"/>
      <c r="AT3041" s="68"/>
    </row>
    <row r="3042" spans="20:46" ht="18.75" customHeight="1">
      <c r="T3042" s="68"/>
      <c r="U3042" s="68"/>
      <c r="V3042" s="68"/>
      <c r="W3042" s="68"/>
      <c r="X3042" s="68"/>
      <c r="Y3042" s="68"/>
      <c r="Z3042" s="68"/>
      <c r="AA3042" s="68"/>
      <c r="AB3042" s="68"/>
      <c r="AC3042" s="68"/>
      <c r="AD3042" s="68"/>
      <c r="AE3042" s="68"/>
      <c r="AF3042" s="68"/>
      <c r="AH3042" s="68"/>
      <c r="AI3042" s="68"/>
      <c r="AJ3042" s="68"/>
      <c r="AK3042" s="68"/>
      <c r="AL3042" s="68"/>
      <c r="AM3042" s="68"/>
      <c r="AN3042" s="68"/>
      <c r="AO3042" s="68"/>
      <c r="AP3042" s="68"/>
      <c r="AQ3042" s="68"/>
      <c r="AR3042" s="68"/>
      <c r="AS3042" s="68"/>
      <c r="AT3042" s="68"/>
    </row>
    <row r="3043" spans="20:46" ht="18.75" customHeight="1">
      <c r="T3043" s="68"/>
      <c r="U3043" s="68"/>
      <c r="V3043" s="68"/>
      <c r="W3043" s="68"/>
      <c r="X3043" s="68"/>
      <c r="Y3043" s="68"/>
      <c r="Z3043" s="68"/>
      <c r="AA3043" s="68"/>
      <c r="AB3043" s="68"/>
      <c r="AC3043" s="68"/>
      <c r="AD3043" s="68"/>
      <c r="AE3043" s="68"/>
      <c r="AF3043" s="68"/>
      <c r="AH3043" s="68"/>
      <c r="AI3043" s="68"/>
      <c r="AJ3043" s="68"/>
      <c r="AK3043" s="68"/>
      <c r="AL3043" s="68"/>
      <c r="AM3043" s="68"/>
      <c r="AN3043" s="68"/>
      <c r="AO3043" s="68"/>
      <c r="AP3043" s="68"/>
      <c r="AQ3043" s="68"/>
      <c r="AR3043" s="68"/>
      <c r="AS3043" s="68"/>
      <c r="AT3043" s="68"/>
    </row>
    <row r="3044" spans="20:46" ht="18.75" customHeight="1">
      <c r="T3044" s="68"/>
      <c r="U3044" s="68"/>
      <c r="V3044" s="68"/>
      <c r="W3044" s="68"/>
      <c r="X3044" s="68"/>
      <c r="Y3044" s="68"/>
      <c r="Z3044" s="68"/>
      <c r="AA3044" s="68"/>
      <c r="AB3044" s="68"/>
      <c r="AC3044" s="68"/>
      <c r="AD3044" s="68"/>
      <c r="AE3044" s="68"/>
      <c r="AF3044" s="68"/>
      <c r="AH3044" s="68"/>
      <c r="AI3044" s="68"/>
      <c r="AJ3044" s="68"/>
      <c r="AK3044" s="68"/>
      <c r="AL3044" s="68"/>
      <c r="AM3044" s="68"/>
      <c r="AN3044" s="68"/>
      <c r="AO3044" s="68"/>
      <c r="AP3044" s="68"/>
      <c r="AQ3044" s="68"/>
      <c r="AR3044" s="68"/>
      <c r="AS3044" s="68"/>
      <c r="AT3044" s="68"/>
    </row>
    <row r="3045" spans="20:46" ht="18.75" customHeight="1">
      <c r="T3045" s="68"/>
      <c r="U3045" s="68"/>
      <c r="V3045" s="68"/>
      <c r="W3045" s="68"/>
      <c r="X3045" s="68"/>
      <c r="Y3045" s="68"/>
      <c r="Z3045" s="68"/>
      <c r="AA3045" s="68"/>
      <c r="AB3045" s="68"/>
      <c r="AC3045" s="68"/>
      <c r="AD3045" s="68"/>
      <c r="AE3045" s="68"/>
      <c r="AF3045" s="68"/>
      <c r="AH3045" s="68"/>
      <c r="AI3045" s="68"/>
      <c r="AJ3045" s="68"/>
      <c r="AK3045" s="68"/>
      <c r="AL3045" s="68"/>
      <c r="AM3045" s="68"/>
      <c r="AN3045" s="68"/>
      <c r="AO3045" s="68"/>
      <c r="AP3045" s="68"/>
      <c r="AQ3045" s="68"/>
      <c r="AR3045" s="68"/>
      <c r="AS3045" s="68"/>
      <c r="AT3045" s="68"/>
    </row>
    <row r="3046" spans="20:46" ht="18.75" customHeight="1">
      <c r="T3046" s="68"/>
      <c r="U3046" s="68"/>
      <c r="V3046" s="68"/>
      <c r="W3046" s="68"/>
      <c r="X3046" s="68"/>
      <c r="Y3046" s="68"/>
      <c r="Z3046" s="68"/>
      <c r="AA3046" s="68"/>
      <c r="AB3046" s="68"/>
      <c r="AC3046" s="68"/>
      <c r="AD3046" s="68"/>
      <c r="AE3046" s="68"/>
      <c r="AF3046" s="68"/>
      <c r="AH3046" s="68"/>
      <c r="AI3046" s="68"/>
      <c r="AJ3046" s="68"/>
      <c r="AK3046" s="68"/>
      <c r="AL3046" s="68"/>
      <c r="AM3046" s="68"/>
      <c r="AN3046" s="68"/>
      <c r="AO3046" s="68"/>
      <c r="AP3046" s="68"/>
      <c r="AQ3046" s="68"/>
      <c r="AR3046" s="68"/>
      <c r="AS3046" s="68"/>
      <c r="AT3046" s="68"/>
    </row>
    <row r="3047" spans="20:46" ht="18.75" customHeight="1">
      <c r="T3047" s="68"/>
      <c r="U3047" s="68"/>
      <c r="V3047" s="68"/>
      <c r="W3047" s="68"/>
      <c r="X3047" s="68"/>
      <c r="Y3047" s="68"/>
      <c r="Z3047" s="68"/>
      <c r="AA3047" s="68"/>
      <c r="AB3047" s="68"/>
      <c r="AC3047" s="68"/>
      <c r="AD3047" s="68"/>
      <c r="AE3047" s="68"/>
      <c r="AF3047" s="68"/>
      <c r="AH3047" s="68"/>
      <c r="AI3047" s="68"/>
      <c r="AJ3047" s="68"/>
      <c r="AK3047" s="68"/>
      <c r="AL3047" s="68"/>
      <c r="AM3047" s="68"/>
      <c r="AN3047" s="68"/>
      <c r="AO3047" s="68"/>
      <c r="AP3047" s="68"/>
      <c r="AQ3047" s="68"/>
      <c r="AR3047" s="68"/>
      <c r="AS3047" s="68"/>
      <c r="AT3047" s="68"/>
    </row>
    <row r="3048" spans="20:46" ht="18.75" customHeight="1">
      <c r="T3048" s="68"/>
      <c r="U3048" s="68"/>
      <c r="V3048" s="68"/>
      <c r="W3048" s="68"/>
      <c r="X3048" s="68"/>
      <c r="Y3048" s="68"/>
      <c r="Z3048" s="68"/>
      <c r="AA3048" s="68"/>
      <c r="AB3048" s="68"/>
      <c r="AC3048" s="68"/>
      <c r="AD3048" s="68"/>
      <c r="AE3048" s="68"/>
      <c r="AF3048" s="68"/>
      <c r="AH3048" s="68"/>
      <c r="AI3048" s="68"/>
      <c r="AJ3048" s="68"/>
      <c r="AK3048" s="68"/>
      <c r="AL3048" s="68"/>
      <c r="AM3048" s="68"/>
      <c r="AN3048" s="68"/>
      <c r="AO3048" s="68"/>
      <c r="AP3048" s="68"/>
      <c r="AQ3048" s="68"/>
      <c r="AR3048" s="68"/>
      <c r="AS3048" s="68"/>
      <c r="AT3048" s="68"/>
    </row>
    <row r="3049" spans="20:46" ht="18.75" customHeight="1">
      <c r="T3049" s="68"/>
      <c r="U3049" s="68"/>
      <c r="V3049" s="68"/>
      <c r="W3049" s="68"/>
      <c r="X3049" s="68"/>
      <c r="Y3049" s="68"/>
      <c r="Z3049" s="68"/>
      <c r="AA3049" s="68"/>
      <c r="AB3049" s="68"/>
      <c r="AC3049" s="68"/>
      <c r="AD3049" s="68"/>
      <c r="AE3049" s="68"/>
      <c r="AF3049" s="68"/>
      <c r="AH3049" s="68"/>
      <c r="AI3049" s="68"/>
      <c r="AJ3049" s="68"/>
      <c r="AK3049" s="68"/>
      <c r="AL3049" s="68"/>
      <c r="AM3049" s="68"/>
      <c r="AN3049" s="68"/>
      <c r="AO3049" s="68"/>
      <c r="AP3049" s="68"/>
      <c r="AQ3049" s="68"/>
      <c r="AR3049" s="68"/>
      <c r="AS3049" s="68"/>
      <c r="AT3049" s="68"/>
    </row>
    <row r="3050" spans="20:46" ht="18.75" customHeight="1">
      <c r="T3050" s="68"/>
      <c r="U3050" s="68"/>
      <c r="V3050" s="68"/>
      <c r="W3050" s="68"/>
      <c r="X3050" s="68"/>
      <c r="Y3050" s="68"/>
      <c r="Z3050" s="68"/>
      <c r="AA3050" s="68"/>
      <c r="AB3050" s="68"/>
      <c r="AC3050" s="68"/>
      <c r="AD3050" s="68"/>
      <c r="AE3050" s="68"/>
      <c r="AF3050" s="68"/>
      <c r="AH3050" s="68"/>
      <c r="AI3050" s="68"/>
      <c r="AJ3050" s="68"/>
      <c r="AK3050" s="68"/>
      <c r="AL3050" s="68"/>
      <c r="AM3050" s="68"/>
      <c r="AN3050" s="68"/>
      <c r="AO3050" s="68"/>
      <c r="AP3050" s="68"/>
      <c r="AQ3050" s="68"/>
      <c r="AR3050" s="68"/>
      <c r="AS3050" s="68"/>
      <c r="AT3050" s="68"/>
    </row>
    <row r="3051" spans="20:46" ht="18.75" customHeight="1">
      <c r="T3051" s="68"/>
      <c r="U3051" s="68"/>
      <c r="V3051" s="68"/>
      <c r="W3051" s="68"/>
      <c r="X3051" s="68"/>
      <c r="Y3051" s="68"/>
      <c r="Z3051" s="68"/>
      <c r="AA3051" s="68"/>
      <c r="AB3051" s="68"/>
      <c r="AC3051" s="68"/>
      <c r="AD3051" s="68"/>
      <c r="AE3051" s="68"/>
      <c r="AF3051" s="68"/>
      <c r="AH3051" s="68"/>
      <c r="AI3051" s="68"/>
      <c r="AJ3051" s="68"/>
      <c r="AK3051" s="68"/>
      <c r="AL3051" s="68"/>
      <c r="AM3051" s="68"/>
      <c r="AN3051" s="68"/>
      <c r="AO3051" s="68"/>
      <c r="AP3051" s="68"/>
      <c r="AQ3051" s="68"/>
      <c r="AR3051" s="68"/>
      <c r="AS3051" s="68"/>
      <c r="AT3051" s="68"/>
    </row>
    <row r="3052" spans="20:46" ht="18.75" customHeight="1">
      <c r="T3052" s="68"/>
      <c r="U3052" s="68"/>
      <c r="V3052" s="68"/>
      <c r="W3052" s="68"/>
      <c r="X3052" s="68"/>
      <c r="Y3052" s="68"/>
      <c r="Z3052" s="68"/>
      <c r="AA3052" s="68"/>
      <c r="AB3052" s="68"/>
      <c r="AC3052" s="68"/>
      <c r="AD3052" s="68"/>
      <c r="AE3052" s="68"/>
      <c r="AF3052" s="68"/>
      <c r="AH3052" s="68"/>
      <c r="AI3052" s="68"/>
      <c r="AJ3052" s="68"/>
      <c r="AK3052" s="68"/>
      <c r="AL3052" s="68"/>
      <c r="AM3052" s="68"/>
      <c r="AN3052" s="68"/>
      <c r="AO3052" s="68"/>
      <c r="AP3052" s="68"/>
      <c r="AQ3052" s="68"/>
      <c r="AR3052" s="68"/>
      <c r="AS3052" s="68"/>
      <c r="AT3052" s="68"/>
    </row>
    <row r="3053" spans="20:46" ht="18.75" customHeight="1">
      <c r="T3053" s="68"/>
      <c r="U3053" s="68"/>
      <c r="V3053" s="68"/>
      <c r="W3053" s="68"/>
      <c r="X3053" s="68"/>
      <c r="Y3053" s="68"/>
      <c r="Z3053" s="68"/>
      <c r="AA3053" s="68"/>
      <c r="AB3053" s="68"/>
      <c r="AC3053" s="68"/>
      <c r="AD3053" s="68"/>
      <c r="AE3053" s="68"/>
      <c r="AF3053" s="68"/>
      <c r="AH3053" s="68"/>
      <c r="AI3053" s="68"/>
      <c r="AJ3053" s="68"/>
      <c r="AK3053" s="68"/>
      <c r="AL3053" s="68"/>
      <c r="AM3053" s="68"/>
      <c r="AN3053" s="68"/>
      <c r="AO3053" s="68"/>
      <c r="AP3053" s="68"/>
      <c r="AQ3053" s="68"/>
      <c r="AR3053" s="68"/>
      <c r="AS3053" s="68"/>
      <c r="AT3053" s="68"/>
    </row>
    <row r="3054" spans="20:46" ht="18.75" customHeight="1">
      <c r="T3054" s="68"/>
      <c r="U3054" s="68"/>
      <c r="V3054" s="68"/>
      <c r="W3054" s="68"/>
      <c r="X3054" s="68"/>
      <c r="Y3054" s="68"/>
      <c r="Z3054" s="68"/>
      <c r="AA3054" s="68"/>
      <c r="AB3054" s="68"/>
      <c r="AC3054" s="68"/>
      <c r="AD3054" s="68"/>
      <c r="AE3054" s="68"/>
      <c r="AF3054" s="68"/>
      <c r="AH3054" s="68"/>
      <c r="AI3054" s="68"/>
      <c r="AJ3054" s="68"/>
      <c r="AK3054" s="68"/>
      <c r="AL3054" s="68"/>
      <c r="AM3054" s="68"/>
      <c r="AN3054" s="68"/>
      <c r="AO3054" s="68"/>
      <c r="AP3054" s="68"/>
      <c r="AQ3054" s="68"/>
      <c r="AR3054" s="68"/>
      <c r="AS3054" s="68"/>
      <c r="AT3054" s="68"/>
    </row>
    <row r="3055" spans="20:46" ht="18.75" customHeight="1">
      <c r="T3055" s="68"/>
      <c r="U3055" s="68"/>
      <c r="V3055" s="68"/>
      <c r="W3055" s="68"/>
      <c r="X3055" s="68"/>
      <c r="Y3055" s="68"/>
      <c r="Z3055" s="68"/>
      <c r="AA3055" s="68"/>
      <c r="AB3055" s="68"/>
      <c r="AC3055" s="68"/>
      <c r="AD3055" s="68"/>
      <c r="AE3055" s="68"/>
      <c r="AF3055" s="68"/>
      <c r="AH3055" s="68"/>
      <c r="AI3055" s="68"/>
      <c r="AJ3055" s="68"/>
      <c r="AK3055" s="68"/>
      <c r="AL3055" s="68"/>
      <c r="AM3055" s="68"/>
      <c r="AN3055" s="68"/>
      <c r="AO3055" s="68"/>
      <c r="AP3055" s="68"/>
      <c r="AQ3055" s="68"/>
      <c r="AR3055" s="68"/>
      <c r="AS3055" s="68"/>
      <c r="AT3055" s="68"/>
    </row>
    <row r="3056" spans="20:46" ht="18.75" customHeight="1">
      <c r="T3056" s="68"/>
      <c r="U3056" s="68"/>
      <c r="V3056" s="68"/>
      <c r="W3056" s="68"/>
      <c r="X3056" s="68"/>
      <c r="Y3056" s="68"/>
      <c r="Z3056" s="68"/>
      <c r="AA3056" s="68"/>
      <c r="AB3056" s="68"/>
      <c r="AC3056" s="68"/>
      <c r="AD3056" s="68"/>
      <c r="AE3056" s="68"/>
      <c r="AF3056" s="68"/>
      <c r="AH3056" s="68"/>
      <c r="AI3056" s="68"/>
      <c r="AJ3056" s="68"/>
      <c r="AK3056" s="68"/>
      <c r="AL3056" s="68"/>
      <c r="AM3056" s="68"/>
      <c r="AN3056" s="68"/>
      <c r="AO3056" s="68"/>
      <c r="AP3056" s="68"/>
      <c r="AQ3056" s="68"/>
      <c r="AR3056" s="68"/>
      <c r="AS3056" s="68"/>
      <c r="AT3056" s="68"/>
    </row>
    <row r="3057" spans="20:46" ht="18.75" customHeight="1">
      <c r="T3057" s="68"/>
      <c r="U3057" s="68"/>
      <c r="V3057" s="68"/>
      <c r="W3057" s="68"/>
      <c r="X3057" s="68"/>
      <c r="Y3057" s="68"/>
      <c r="Z3057" s="68"/>
      <c r="AA3057" s="68"/>
      <c r="AB3057" s="68"/>
      <c r="AC3057" s="68"/>
      <c r="AD3057" s="68"/>
      <c r="AE3057" s="68"/>
      <c r="AF3057" s="68"/>
      <c r="AH3057" s="68"/>
      <c r="AI3057" s="68"/>
      <c r="AJ3057" s="68"/>
      <c r="AK3057" s="68"/>
      <c r="AL3057" s="68"/>
      <c r="AM3057" s="68"/>
      <c r="AN3057" s="68"/>
      <c r="AO3057" s="68"/>
      <c r="AP3057" s="68"/>
      <c r="AQ3057" s="68"/>
      <c r="AR3057" s="68"/>
      <c r="AS3057" s="68"/>
      <c r="AT3057" s="68"/>
    </row>
    <row r="3058" spans="20:46" ht="18.75" customHeight="1">
      <c r="T3058" s="68"/>
      <c r="U3058" s="68"/>
      <c r="V3058" s="68"/>
      <c r="W3058" s="68"/>
      <c r="X3058" s="68"/>
      <c r="Y3058" s="68"/>
      <c r="Z3058" s="68"/>
      <c r="AA3058" s="68"/>
      <c r="AB3058" s="68"/>
      <c r="AC3058" s="68"/>
      <c r="AD3058" s="68"/>
      <c r="AE3058" s="68"/>
      <c r="AF3058" s="68"/>
      <c r="AH3058" s="68"/>
      <c r="AI3058" s="68"/>
      <c r="AJ3058" s="68"/>
      <c r="AK3058" s="68"/>
      <c r="AL3058" s="68"/>
      <c r="AM3058" s="68"/>
      <c r="AN3058" s="68"/>
      <c r="AO3058" s="68"/>
      <c r="AP3058" s="68"/>
      <c r="AQ3058" s="68"/>
      <c r="AR3058" s="68"/>
      <c r="AS3058" s="68"/>
      <c r="AT3058" s="68"/>
    </row>
    <row r="3059" spans="20:46" ht="18.75" customHeight="1">
      <c r="T3059" s="68"/>
      <c r="U3059" s="68"/>
      <c r="V3059" s="68"/>
      <c r="W3059" s="68"/>
      <c r="X3059" s="68"/>
      <c r="Y3059" s="68"/>
      <c r="Z3059" s="68"/>
      <c r="AA3059" s="68"/>
      <c r="AB3059" s="68"/>
      <c r="AC3059" s="68"/>
      <c r="AD3059" s="68"/>
      <c r="AE3059" s="68"/>
      <c r="AF3059" s="68"/>
      <c r="AH3059" s="68"/>
      <c r="AI3059" s="68"/>
      <c r="AJ3059" s="68"/>
      <c r="AK3059" s="68"/>
      <c r="AL3059" s="68"/>
      <c r="AM3059" s="68"/>
      <c r="AN3059" s="68"/>
      <c r="AO3059" s="68"/>
      <c r="AP3059" s="68"/>
      <c r="AQ3059" s="68"/>
      <c r="AR3059" s="68"/>
      <c r="AS3059" s="68"/>
      <c r="AT3059" s="68"/>
    </row>
    <row r="3060" spans="20:46" ht="18.75" customHeight="1">
      <c r="T3060" s="68"/>
      <c r="U3060" s="68"/>
      <c r="V3060" s="68"/>
      <c r="W3060" s="68"/>
      <c r="X3060" s="68"/>
      <c r="Y3060" s="68"/>
      <c r="Z3060" s="68"/>
      <c r="AA3060" s="68"/>
      <c r="AB3060" s="68"/>
      <c r="AC3060" s="68"/>
      <c r="AD3060" s="68"/>
      <c r="AE3060" s="68"/>
      <c r="AF3060" s="68"/>
      <c r="AH3060" s="68"/>
      <c r="AI3060" s="68"/>
      <c r="AJ3060" s="68"/>
      <c r="AK3060" s="68"/>
      <c r="AL3060" s="68"/>
      <c r="AM3060" s="68"/>
      <c r="AN3060" s="68"/>
      <c r="AO3060" s="68"/>
      <c r="AP3060" s="68"/>
      <c r="AQ3060" s="68"/>
      <c r="AR3060" s="68"/>
      <c r="AS3060" s="68"/>
      <c r="AT3060" s="68"/>
    </row>
    <row r="3061" spans="20:46" ht="18.75" customHeight="1">
      <c r="T3061" s="68"/>
      <c r="U3061" s="68"/>
      <c r="V3061" s="68"/>
      <c r="W3061" s="68"/>
      <c r="X3061" s="68"/>
      <c r="Y3061" s="68"/>
      <c r="Z3061" s="68"/>
      <c r="AA3061" s="68"/>
      <c r="AB3061" s="68"/>
      <c r="AC3061" s="68"/>
      <c r="AD3061" s="68"/>
      <c r="AE3061" s="68"/>
      <c r="AF3061" s="68"/>
      <c r="AH3061" s="68"/>
      <c r="AI3061" s="68"/>
      <c r="AJ3061" s="68"/>
      <c r="AK3061" s="68"/>
      <c r="AL3061" s="68"/>
      <c r="AM3061" s="68"/>
      <c r="AN3061" s="68"/>
      <c r="AO3061" s="68"/>
      <c r="AP3061" s="68"/>
      <c r="AQ3061" s="68"/>
      <c r="AR3061" s="68"/>
      <c r="AS3061" s="68"/>
      <c r="AT3061" s="68"/>
    </row>
    <row r="3062" spans="20:46" ht="18.75" customHeight="1">
      <c r="T3062" s="68"/>
      <c r="U3062" s="68"/>
      <c r="V3062" s="68"/>
      <c r="W3062" s="68"/>
      <c r="X3062" s="68"/>
      <c r="Y3062" s="68"/>
      <c r="Z3062" s="68"/>
      <c r="AA3062" s="68"/>
      <c r="AB3062" s="68"/>
      <c r="AC3062" s="68"/>
      <c r="AD3062" s="68"/>
      <c r="AE3062" s="68"/>
      <c r="AF3062" s="68"/>
      <c r="AH3062" s="68"/>
      <c r="AI3062" s="68"/>
      <c r="AJ3062" s="68"/>
      <c r="AK3062" s="68"/>
      <c r="AL3062" s="68"/>
      <c r="AM3062" s="68"/>
      <c r="AN3062" s="68"/>
      <c r="AO3062" s="68"/>
      <c r="AP3062" s="68"/>
      <c r="AQ3062" s="68"/>
      <c r="AR3062" s="68"/>
      <c r="AS3062" s="68"/>
      <c r="AT3062" s="68"/>
    </row>
    <row r="3063" spans="20:46" ht="18.75" customHeight="1">
      <c r="T3063" s="68"/>
      <c r="U3063" s="68"/>
      <c r="V3063" s="68"/>
      <c r="W3063" s="68"/>
      <c r="X3063" s="68"/>
      <c r="Y3063" s="68"/>
      <c r="Z3063" s="68"/>
      <c r="AA3063" s="68"/>
      <c r="AB3063" s="68"/>
      <c r="AC3063" s="68"/>
      <c r="AD3063" s="68"/>
      <c r="AE3063" s="68"/>
      <c r="AF3063" s="68"/>
      <c r="AH3063" s="68"/>
      <c r="AI3063" s="68"/>
      <c r="AJ3063" s="68"/>
      <c r="AK3063" s="68"/>
      <c r="AL3063" s="68"/>
      <c r="AM3063" s="68"/>
      <c r="AN3063" s="68"/>
      <c r="AO3063" s="68"/>
      <c r="AP3063" s="68"/>
      <c r="AQ3063" s="68"/>
      <c r="AR3063" s="68"/>
      <c r="AS3063" s="68"/>
      <c r="AT3063" s="68"/>
    </row>
    <row r="3064" spans="20:46" ht="18.75" customHeight="1">
      <c r="T3064" s="68"/>
      <c r="U3064" s="68"/>
      <c r="V3064" s="68"/>
      <c r="W3064" s="68"/>
      <c r="X3064" s="68"/>
      <c r="Y3064" s="68"/>
      <c r="Z3064" s="68"/>
      <c r="AA3064" s="68"/>
      <c r="AB3064" s="68"/>
      <c r="AC3064" s="68"/>
      <c r="AD3064" s="68"/>
      <c r="AE3064" s="68"/>
      <c r="AF3064" s="68"/>
      <c r="AH3064" s="68"/>
      <c r="AI3064" s="68"/>
      <c r="AJ3064" s="68"/>
      <c r="AK3064" s="68"/>
      <c r="AL3064" s="68"/>
      <c r="AM3064" s="68"/>
      <c r="AN3064" s="68"/>
      <c r="AO3064" s="68"/>
      <c r="AP3064" s="68"/>
      <c r="AQ3064" s="68"/>
      <c r="AR3064" s="68"/>
      <c r="AS3064" s="68"/>
      <c r="AT3064" s="68"/>
    </row>
    <row r="3065" spans="20:46" ht="18.75" customHeight="1">
      <c r="T3065" s="68"/>
      <c r="U3065" s="68"/>
      <c r="V3065" s="68"/>
      <c r="W3065" s="68"/>
      <c r="X3065" s="68"/>
      <c r="Y3065" s="68"/>
      <c r="Z3065" s="68"/>
      <c r="AA3065" s="68"/>
      <c r="AB3065" s="68"/>
      <c r="AC3065" s="68"/>
      <c r="AD3065" s="68"/>
      <c r="AE3065" s="68"/>
      <c r="AF3065" s="68"/>
      <c r="AH3065" s="68"/>
      <c r="AI3065" s="68"/>
      <c r="AJ3065" s="68"/>
      <c r="AK3065" s="68"/>
      <c r="AL3065" s="68"/>
      <c r="AM3065" s="68"/>
      <c r="AN3065" s="68"/>
      <c r="AO3065" s="68"/>
      <c r="AP3065" s="68"/>
      <c r="AQ3065" s="68"/>
      <c r="AR3065" s="68"/>
      <c r="AS3065" s="68"/>
      <c r="AT3065" s="68"/>
    </row>
    <row r="3066" spans="20:46" ht="18.75" customHeight="1">
      <c r="T3066" s="68"/>
      <c r="U3066" s="68"/>
      <c r="V3066" s="68"/>
      <c r="W3066" s="68"/>
      <c r="X3066" s="68"/>
      <c r="Y3066" s="68"/>
      <c r="Z3066" s="68"/>
      <c r="AA3066" s="68"/>
      <c r="AB3066" s="68"/>
      <c r="AC3066" s="68"/>
      <c r="AD3066" s="68"/>
      <c r="AE3066" s="68"/>
      <c r="AF3066" s="68"/>
      <c r="AH3066" s="68"/>
      <c r="AI3066" s="68"/>
      <c r="AJ3066" s="68"/>
      <c r="AK3066" s="68"/>
      <c r="AL3066" s="68"/>
      <c r="AM3066" s="68"/>
      <c r="AN3066" s="68"/>
      <c r="AO3066" s="68"/>
      <c r="AP3066" s="68"/>
      <c r="AQ3066" s="68"/>
      <c r="AR3066" s="68"/>
      <c r="AS3066" s="68"/>
      <c r="AT3066" s="68"/>
    </row>
    <row r="3067" spans="20:46" ht="18.75" customHeight="1">
      <c r="T3067" s="68"/>
      <c r="U3067" s="68"/>
      <c r="V3067" s="68"/>
      <c r="W3067" s="68"/>
      <c r="X3067" s="68"/>
      <c r="Y3067" s="68"/>
      <c r="Z3067" s="68"/>
      <c r="AA3067" s="68"/>
      <c r="AB3067" s="68"/>
      <c r="AC3067" s="68"/>
      <c r="AD3067" s="68"/>
      <c r="AE3067" s="68"/>
      <c r="AF3067" s="68"/>
      <c r="AH3067" s="68"/>
      <c r="AI3067" s="68"/>
      <c r="AJ3067" s="68"/>
      <c r="AK3067" s="68"/>
      <c r="AL3067" s="68"/>
      <c r="AM3067" s="68"/>
      <c r="AN3067" s="68"/>
      <c r="AO3067" s="68"/>
      <c r="AP3067" s="68"/>
      <c r="AQ3067" s="68"/>
      <c r="AR3067" s="68"/>
      <c r="AS3067" s="68"/>
      <c r="AT3067" s="68"/>
    </row>
    <row r="3068" spans="20:46" ht="18.75" customHeight="1">
      <c r="T3068" s="68"/>
      <c r="U3068" s="68"/>
      <c r="V3068" s="68"/>
      <c r="W3068" s="68"/>
      <c r="X3068" s="68"/>
      <c r="Y3068" s="68"/>
      <c r="Z3068" s="68"/>
      <c r="AA3068" s="68"/>
      <c r="AB3068" s="68"/>
      <c r="AC3068" s="68"/>
      <c r="AD3068" s="68"/>
      <c r="AE3068" s="68"/>
      <c r="AF3068" s="68"/>
      <c r="AH3068" s="68"/>
      <c r="AI3068" s="68"/>
      <c r="AJ3068" s="68"/>
      <c r="AK3068" s="68"/>
      <c r="AL3068" s="68"/>
      <c r="AM3068" s="68"/>
      <c r="AN3068" s="68"/>
      <c r="AO3068" s="68"/>
      <c r="AP3068" s="68"/>
      <c r="AQ3068" s="68"/>
      <c r="AR3068" s="68"/>
      <c r="AS3068" s="68"/>
      <c r="AT3068" s="68"/>
    </row>
    <row r="3069" spans="20:46" ht="18.75" customHeight="1">
      <c r="T3069" s="68"/>
      <c r="U3069" s="68"/>
      <c r="V3069" s="68"/>
      <c r="W3069" s="68"/>
      <c r="X3069" s="68"/>
      <c r="Y3069" s="68"/>
      <c r="Z3069" s="68"/>
      <c r="AA3069" s="68"/>
      <c r="AB3069" s="68"/>
      <c r="AC3069" s="68"/>
      <c r="AD3069" s="68"/>
      <c r="AE3069" s="68"/>
      <c r="AF3069" s="68"/>
      <c r="AH3069" s="68"/>
      <c r="AI3069" s="68"/>
      <c r="AJ3069" s="68"/>
      <c r="AK3069" s="68"/>
      <c r="AL3069" s="68"/>
      <c r="AM3069" s="68"/>
      <c r="AN3069" s="68"/>
      <c r="AO3069" s="68"/>
      <c r="AP3069" s="68"/>
      <c r="AQ3069" s="68"/>
      <c r="AR3069" s="68"/>
      <c r="AS3069" s="68"/>
      <c r="AT3069" s="68"/>
    </row>
    <row r="3070" spans="20:46" ht="18.75" customHeight="1">
      <c r="T3070" s="68"/>
      <c r="U3070" s="68"/>
      <c r="V3070" s="68"/>
      <c r="W3070" s="68"/>
      <c r="X3070" s="68"/>
      <c r="Y3070" s="68"/>
      <c r="Z3070" s="68"/>
      <c r="AA3070" s="68"/>
      <c r="AB3070" s="68"/>
      <c r="AC3070" s="68"/>
      <c r="AD3070" s="68"/>
      <c r="AE3070" s="68"/>
      <c r="AF3070" s="68"/>
      <c r="AH3070" s="68"/>
      <c r="AI3070" s="68"/>
      <c r="AJ3070" s="68"/>
      <c r="AK3070" s="68"/>
      <c r="AL3070" s="68"/>
      <c r="AM3070" s="68"/>
      <c r="AN3070" s="68"/>
      <c r="AO3070" s="68"/>
      <c r="AP3070" s="68"/>
      <c r="AQ3070" s="68"/>
      <c r="AR3070" s="68"/>
      <c r="AS3070" s="68"/>
      <c r="AT3070" s="68"/>
    </row>
    <row r="3071" spans="20:46" ht="18.75" customHeight="1">
      <c r="T3071" s="68"/>
      <c r="U3071" s="68"/>
      <c r="V3071" s="68"/>
      <c r="W3071" s="68"/>
      <c r="X3071" s="68"/>
      <c r="Y3071" s="68"/>
      <c r="Z3071" s="68"/>
      <c r="AA3071" s="68"/>
      <c r="AB3071" s="68"/>
      <c r="AC3071" s="68"/>
      <c r="AD3071" s="68"/>
      <c r="AE3071" s="68"/>
      <c r="AF3071" s="68"/>
      <c r="AH3071" s="68"/>
      <c r="AI3071" s="68"/>
      <c r="AJ3071" s="68"/>
      <c r="AK3071" s="68"/>
      <c r="AL3071" s="68"/>
      <c r="AM3071" s="68"/>
      <c r="AN3071" s="68"/>
      <c r="AO3071" s="68"/>
      <c r="AP3071" s="68"/>
      <c r="AQ3071" s="68"/>
      <c r="AR3071" s="68"/>
      <c r="AS3071" s="68"/>
      <c r="AT3071" s="68"/>
    </row>
    <row r="3072" spans="20:46" ht="18.75" customHeight="1">
      <c r="T3072" s="68"/>
      <c r="U3072" s="68"/>
      <c r="V3072" s="68"/>
      <c r="W3072" s="68"/>
      <c r="X3072" s="68"/>
      <c r="Y3072" s="68"/>
      <c r="Z3072" s="68"/>
      <c r="AA3072" s="68"/>
      <c r="AB3072" s="68"/>
      <c r="AC3072" s="68"/>
      <c r="AD3072" s="68"/>
      <c r="AE3072" s="68"/>
      <c r="AF3072" s="68"/>
      <c r="AH3072" s="68"/>
      <c r="AI3072" s="68"/>
      <c r="AJ3072" s="68"/>
      <c r="AK3072" s="68"/>
      <c r="AL3072" s="68"/>
      <c r="AM3072" s="68"/>
      <c r="AN3072" s="68"/>
      <c r="AO3072" s="68"/>
      <c r="AP3072" s="68"/>
      <c r="AQ3072" s="68"/>
      <c r="AR3072" s="68"/>
      <c r="AS3072" s="68"/>
      <c r="AT3072" s="68"/>
    </row>
    <row r="3073" spans="20:46" ht="18.75" customHeight="1">
      <c r="T3073" s="68"/>
      <c r="U3073" s="68"/>
      <c r="V3073" s="68"/>
      <c r="W3073" s="68"/>
      <c r="X3073" s="68"/>
      <c r="Y3073" s="68"/>
      <c r="Z3073" s="68"/>
      <c r="AA3073" s="68"/>
      <c r="AB3073" s="68"/>
      <c r="AC3073" s="68"/>
      <c r="AD3073" s="68"/>
      <c r="AE3073" s="68"/>
      <c r="AF3073" s="68"/>
      <c r="AH3073" s="68"/>
      <c r="AI3073" s="68"/>
      <c r="AJ3073" s="68"/>
      <c r="AK3073" s="68"/>
      <c r="AL3073" s="68"/>
      <c r="AM3073" s="68"/>
      <c r="AN3073" s="68"/>
      <c r="AO3073" s="68"/>
      <c r="AP3073" s="68"/>
      <c r="AQ3073" s="68"/>
      <c r="AR3073" s="68"/>
      <c r="AS3073" s="68"/>
      <c r="AT3073" s="68"/>
    </row>
    <row r="3074" spans="20:46" ht="18.75" customHeight="1">
      <c r="T3074" s="68"/>
      <c r="U3074" s="68"/>
      <c r="V3074" s="68"/>
      <c r="W3074" s="68"/>
      <c r="X3074" s="68"/>
      <c r="Y3074" s="68"/>
      <c r="Z3074" s="68"/>
      <c r="AA3074" s="68"/>
      <c r="AB3074" s="68"/>
      <c r="AC3074" s="68"/>
      <c r="AD3074" s="68"/>
      <c r="AE3074" s="68"/>
      <c r="AF3074" s="68"/>
      <c r="AH3074" s="68"/>
      <c r="AI3074" s="68"/>
      <c r="AJ3074" s="68"/>
      <c r="AK3074" s="68"/>
      <c r="AL3074" s="68"/>
      <c r="AM3074" s="68"/>
      <c r="AN3074" s="68"/>
      <c r="AO3074" s="68"/>
      <c r="AP3074" s="68"/>
      <c r="AQ3074" s="68"/>
      <c r="AR3074" s="68"/>
      <c r="AS3074" s="68"/>
      <c r="AT3074" s="68"/>
    </row>
    <row r="3075" spans="20:46" ht="18.75" customHeight="1">
      <c r="T3075" s="68"/>
      <c r="U3075" s="68"/>
      <c r="V3075" s="68"/>
      <c r="W3075" s="68"/>
      <c r="X3075" s="68"/>
      <c r="Y3075" s="68"/>
      <c r="Z3075" s="68"/>
      <c r="AA3075" s="68"/>
      <c r="AB3075" s="68"/>
      <c r="AC3075" s="68"/>
      <c r="AD3075" s="68"/>
      <c r="AE3075" s="68"/>
      <c r="AF3075" s="68"/>
      <c r="AH3075" s="68"/>
      <c r="AI3075" s="68"/>
      <c r="AJ3075" s="68"/>
      <c r="AK3075" s="68"/>
      <c r="AL3075" s="68"/>
      <c r="AM3075" s="68"/>
      <c r="AN3075" s="68"/>
      <c r="AO3075" s="68"/>
      <c r="AP3075" s="68"/>
      <c r="AQ3075" s="68"/>
      <c r="AR3075" s="68"/>
      <c r="AS3075" s="68"/>
      <c r="AT3075" s="68"/>
    </row>
    <row r="3076" spans="20:46" ht="18.75" customHeight="1">
      <c r="T3076" s="68"/>
      <c r="U3076" s="68"/>
      <c r="V3076" s="68"/>
      <c r="W3076" s="68"/>
      <c r="X3076" s="68"/>
      <c r="Y3076" s="68"/>
      <c r="Z3076" s="68"/>
      <c r="AA3076" s="68"/>
      <c r="AB3076" s="68"/>
      <c r="AC3076" s="68"/>
      <c r="AD3076" s="68"/>
      <c r="AE3076" s="68"/>
      <c r="AF3076" s="68"/>
      <c r="AH3076" s="68"/>
      <c r="AI3076" s="68"/>
      <c r="AJ3076" s="68"/>
      <c r="AK3076" s="68"/>
      <c r="AL3076" s="68"/>
      <c r="AM3076" s="68"/>
      <c r="AN3076" s="68"/>
      <c r="AO3076" s="68"/>
      <c r="AP3076" s="68"/>
      <c r="AQ3076" s="68"/>
      <c r="AR3076" s="68"/>
      <c r="AS3076" s="68"/>
      <c r="AT3076" s="68"/>
    </row>
    <row r="3077" spans="20:46" ht="18.75" customHeight="1">
      <c r="T3077" s="68"/>
      <c r="U3077" s="68"/>
      <c r="V3077" s="68"/>
      <c r="W3077" s="68"/>
      <c r="X3077" s="68"/>
      <c r="Y3077" s="68"/>
      <c r="Z3077" s="68"/>
      <c r="AA3077" s="68"/>
      <c r="AB3077" s="68"/>
      <c r="AC3077" s="68"/>
      <c r="AD3077" s="68"/>
      <c r="AE3077" s="68"/>
      <c r="AF3077" s="68"/>
      <c r="AH3077" s="68"/>
      <c r="AI3077" s="68"/>
      <c r="AJ3077" s="68"/>
      <c r="AK3077" s="68"/>
      <c r="AL3077" s="68"/>
      <c r="AM3077" s="68"/>
      <c r="AN3077" s="68"/>
      <c r="AO3077" s="68"/>
      <c r="AP3077" s="68"/>
      <c r="AQ3077" s="68"/>
      <c r="AR3077" s="68"/>
      <c r="AS3077" s="68"/>
      <c r="AT3077" s="68"/>
    </row>
    <row r="3078" spans="20:46" ht="18.75" customHeight="1">
      <c r="T3078" s="68"/>
      <c r="U3078" s="68"/>
      <c r="V3078" s="68"/>
      <c r="W3078" s="68"/>
      <c r="X3078" s="68"/>
      <c r="Y3078" s="68"/>
      <c r="Z3078" s="68"/>
      <c r="AA3078" s="68"/>
      <c r="AB3078" s="68"/>
      <c r="AC3078" s="68"/>
      <c r="AD3078" s="68"/>
      <c r="AE3078" s="68"/>
      <c r="AF3078" s="68"/>
      <c r="AH3078" s="68"/>
      <c r="AI3078" s="68"/>
      <c r="AJ3078" s="68"/>
      <c r="AK3078" s="68"/>
      <c r="AL3078" s="68"/>
      <c r="AM3078" s="68"/>
      <c r="AN3078" s="68"/>
      <c r="AO3078" s="68"/>
      <c r="AP3078" s="68"/>
      <c r="AQ3078" s="68"/>
      <c r="AR3078" s="68"/>
      <c r="AS3078" s="68"/>
      <c r="AT3078" s="68"/>
    </row>
    <row r="3079" spans="20:46" ht="18.75" customHeight="1">
      <c r="T3079" s="68"/>
      <c r="U3079" s="68"/>
      <c r="V3079" s="68"/>
      <c r="W3079" s="68"/>
      <c r="X3079" s="68"/>
      <c r="Y3079" s="68"/>
      <c r="Z3079" s="68"/>
      <c r="AA3079" s="68"/>
      <c r="AB3079" s="68"/>
      <c r="AC3079" s="68"/>
      <c r="AD3079" s="68"/>
      <c r="AE3079" s="68"/>
      <c r="AF3079" s="68"/>
      <c r="AH3079" s="68"/>
      <c r="AI3079" s="68"/>
      <c r="AJ3079" s="68"/>
      <c r="AK3079" s="68"/>
      <c r="AL3079" s="68"/>
      <c r="AM3079" s="68"/>
      <c r="AN3079" s="68"/>
      <c r="AO3079" s="68"/>
      <c r="AP3079" s="68"/>
      <c r="AQ3079" s="68"/>
      <c r="AR3079" s="68"/>
      <c r="AS3079" s="68"/>
      <c r="AT3079" s="68"/>
    </row>
    <row r="3080" spans="20:46" ht="18.75" customHeight="1">
      <c r="T3080" s="68"/>
      <c r="U3080" s="68"/>
      <c r="V3080" s="68"/>
      <c r="W3080" s="68"/>
      <c r="X3080" s="68"/>
      <c r="Y3080" s="68"/>
      <c r="Z3080" s="68"/>
      <c r="AA3080" s="68"/>
      <c r="AB3080" s="68"/>
      <c r="AC3080" s="68"/>
      <c r="AD3080" s="68"/>
      <c r="AE3080" s="68"/>
      <c r="AF3080" s="68"/>
      <c r="AH3080" s="68"/>
      <c r="AI3080" s="68"/>
      <c r="AJ3080" s="68"/>
      <c r="AK3080" s="68"/>
      <c r="AL3080" s="68"/>
      <c r="AM3080" s="68"/>
      <c r="AN3080" s="68"/>
      <c r="AO3080" s="68"/>
      <c r="AP3080" s="68"/>
      <c r="AQ3080" s="68"/>
      <c r="AR3080" s="68"/>
      <c r="AS3080" s="68"/>
      <c r="AT3080" s="68"/>
    </row>
    <row r="3081" spans="20:46" ht="18.75" customHeight="1">
      <c r="T3081" s="68"/>
      <c r="U3081" s="68"/>
      <c r="V3081" s="68"/>
      <c r="W3081" s="68"/>
      <c r="X3081" s="68"/>
      <c r="Y3081" s="68"/>
      <c r="Z3081" s="68"/>
      <c r="AA3081" s="68"/>
      <c r="AB3081" s="68"/>
      <c r="AC3081" s="68"/>
      <c r="AD3081" s="68"/>
      <c r="AE3081" s="68"/>
      <c r="AF3081" s="68"/>
      <c r="AH3081" s="68"/>
      <c r="AI3081" s="68"/>
      <c r="AJ3081" s="68"/>
      <c r="AK3081" s="68"/>
      <c r="AL3081" s="68"/>
      <c r="AM3081" s="68"/>
      <c r="AN3081" s="68"/>
      <c r="AO3081" s="68"/>
      <c r="AP3081" s="68"/>
      <c r="AQ3081" s="68"/>
      <c r="AR3081" s="68"/>
      <c r="AS3081" s="68"/>
      <c r="AT3081" s="68"/>
    </row>
    <row r="3082" spans="20:46" ht="18.75" customHeight="1">
      <c r="T3082" s="68"/>
      <c r="U3082" s="68"/>
      <c r="V3082" s="68"/>
      <c r="W3082" s="68"/>
      <c r="X3082" s="68"/>
      <c r="Y3082" s="68"/>
      <c r="Z3082" s="68"/>
      <c r="AA3082" s="68"/>
      <c r="AB3082" s="68"/>
      <c r="AC3082" s="68"/>
      <c r="AD3082" s="68"/>
      <c r="AE3082" s="68"/>
      <c r="AF3082" s="68"/>
      <c r="AH3082" s="68"/>
      <c r="AI3082" s="68"/>
      <c r="AJ3082" s="68"/>
      <c r="AK3082" s="68"/>
      <c r="AL3082" s="68"/>
      <c r="AM3082" s="68"/>
      <c r="AN3082" s="68"/>
      <c r="AO3082" s="68"/>
      <c r="AP3082" s="68"/>
      <c r="AQ3082" s="68"/>
      <c r="AR3082" s="68"/>
      <c r="AS3082" s="68"/>
      <c r="AT3082" s="68"/>
    </row>
    <row r="3083" spans="20:46" ht="18.75" customHeight="1">
      <c r="T3083" s="68"/>
      <c r="U3083" s="68"/>
      <c r="V3083" s="68"/>
      <c r="W3083" s="68"/>
      <c r="X3083" s="68"/>
      <c r="Y3083" s="68"/>
      <c r="Z3083" s="68"/>
      <c r="AA3083" s="68"/>
      <c r="AB3083" s="68"/>
      <c r="AC3083" s="68"/>
      <c r="AD3083" s="68"/>
      <c r="AE3083" s="68"/>
      <c r="AF3083" s="68"/>
      <c r="AH3083" s="68"/>
      <c r="AI3083" s="68"/>
      <c r="AJ3083" s="68"/>
      <c r="AK3083" s="68"/>
      <c r="AL3083" s="68"/>
      <c r="AM3083" s="68"/>
      <c r="AN3083" s="68"/>
      <c r="AO3083" s="68"/>
      <c r="AP3083" s="68"/>
      <c r="AQ3083" s="68"/>
      <c r="AR3083" s="68"/>
      <c r="AS3083" s="68"/>
      <c r="AT3083" s="68"/>
    </row>
    <row r="3084" spans="20:46" ht="18.75" customHeight="1">
      <c r="T3084" s="68"/>
      <c r="U3084" s="68"/>
      <c r="V3084" s="68"/>
      <c r="W3084" s="68"/>
      <c r="X3084" s="68"/>
      <c r="Y3084" s="68"/>
      <c r="Z3084" s="68"/>
      <c r="AA3084" s="68"/>
      <c r="AB3084" s="68"/>
      <c r="AC3084" s="68"/>
      <c r="AD3084" s="68"/>
      <c r="AE3084" s="68"/>
      <c r="AF3084" s="68"/>
      <c r="AH3084" s="68"/>
      <c r="AI3084" s="68"/>
      <c r="AJ3084" s="68"/>
      <c r="AK3084" s="68"/>
      <c r="AL3084" s="68"/>
      <c r="AM3084" s="68"/>
      <c r="AN3084" s="68"/>
      <c r="AO3084" s="68"/>
      <c r="AP3084" s="68"/>
      <c r="AQ3084" s="68"/>
      <c r="AR3084" s="68"/>
      <c r="AS3084" s="68"/>
      <c r="AT3084" s="68"/>
    </row>
    <row r="3085" spans="20:46" ht="18.75" customHeight="1">
      <c r="T3085" s="68"/>
      <c r="U3085" s="68"/>
      <c r="V3085" s="68"/>
      <c r="W3085" s="68"/>
      <c r="X3085" s="68"/>
      <c r="Y3085" s="68"/>
      <c r="Z3085" s="68"/>
      <c r="AA3085" s="68"/>
      <c r="AB3085" s="68"/>
      <c r="AC3085" s="68"/>
      <c r="AD3085" s="68"/>
      <c r="AE3085" s="68"/>
      <c r="AF3085" s="68"/>
      <c r="AH3085" s="68"/>
      <c r="AI3085" s="68"/>
      <c r="AJ3085" s="68"/>
      <c r="AK3085" s="68"/>
      <c r="AL3085" s="68"/>
      <c r="AM3085" s="68"/>
      <c r="AN3085" s="68"/>
      <c r="AO3085" s="68"/>
      <c r="AP3085" s="68"/>
      <c r="AQ3085" s="68"/>
      <c r="AR3085" s="68"/>
      <c r="AS3085" s="68"/>
      <c r="AT3085" s="68"/>
    </row>
    <row r="3086" spans="20:46" ht="18.75" customHeight="1">
      <c r="T3086" s="68"/>
      <c r="U3086" s="68"/>
      <c r="V3086" s="68"/>
      <c r="W3086" s="68"/>
      <c r="X3086" s="68"/>
      <c r="Y3086" s="68"/>
      <c r="Z3086" s="68"/>
      <c r="AA3086" s="68"/>
      <c r="AB3086" s="68"/>
      <c r="AC3086" s="68"/>
      <c r="AD3086" s="68"/>
      <c r="AE3086" s="68"/>
      <c r="AF3086" s="68"/>
      <c r="AH3086" s="68"/>
      <c r="AI3086" s="68"/>
      <c r="AJ3086" s="68"/>
      <c r="AK3086" s="68"/>
      <c r="AL3086" s="68"/>
      <c r="AM3086" s="68"/>
      <c r="AN3086" s="68"/>
      <c r="AO3086" s="68"/>
      <c r="AP3086" s="68"/>
      <c r="AQ3086" s="68"/>
      <c r="AR3086" s="68"/>
      <c r="AS3086" s="68"/>
      <c r="AT3086" s="68"/>
    </row>
    <row r="3087" spans="20:46" ht="18.75" customHeight="1">
      <c r="T3087" s="68"/>
      <c r="U3087" s="68"/>
      <c r="V3087" s="68"/>
      <c r="W3087" s="68"/>
      <c r="X3087" s="68"/>
      <c r="Y3087" s="68"/>
      <c r="Z3087" s="68"/>
      <c r="AA3087" s="68"/>
      <c r="AB3087" s="68"/>
      <c r="AC3087" s="68"/>
      <c r="AD3087" s="68"/>
      <c r="AE3087" s="68"/>
      <c r="AF3087" s="68"/>
      <c r="AH3087" s="68"/>
      <c r="AI3087" s="68"/>
      <c r="AJ3087" s="68"/>
      <c r="AK3087" s="68"/>
      <c r="AL3087" s="68"/>
      <c r="AM3087" s="68"/>
      <c r="AN3087" s="68"/>
      <c r="AO3087" s="68"/>
      <c r="AP3087" s="68"/>
      <c r="AQ3087" s="68"/>
      <c r="AR3087" s="68"/>
      <c r="AS3087" s="68"/>
      <c r="AT3087" s="68"/>
    </row>
    <row r="3088" spans="20:46" ht="18.75" customHeight="1">
      <c r="T3088" s="68"/>
      <c r="U3088" s="68"/>
      <c r="V3088" s="68"/>
      <c r="W3088" s="68"/>
      <c r="X3088" s="68"/>
      <c r="Y3088" s="68"/>
      <c r="Z3088" s="68"/>
      <c r="AA3088" s="68"/>
      <c r="AB3088" s="68"/>
      <c r="AC3088" s="68"/>
      <c r="AD3088" s="68"/>
      <c r="AE3088" s="68"/>
      <c r="AF3088" s="68"/>
      <c r="AH3088" s="68"/>
      <c r="AI3088" s="68"/>
      <c r="AJ3088" s="68"/>
      <c r="AK3088" s="68"/>
      <c r="AL3088" s="68"/>
      <c r="AM3088" s="68"/>
      <c r="AN3088" s="68"/>
      <c r="AO3088" s="68"/>
      <c r="AP3088" s="68"/>
      <c r="AQ3088" s="68"/>
      <c r="AR3088" s="68"/>
      <c r="AS3088" s="68"/>
      <c r="AT3088" s="68"/>
    </row>
    <row r="3089" spans="20:46" ht="18.75" customHeight="1">
      <c r="T3089" s="68"/>
      <c r="U3089" s="68"/>
      <c r="V3089" s="68"/>
      <c r="W3089" s="68"/>
      <c r="X3089" s="68"/>
      <c r="Y3089" s="68"/>
      <c r="Z3089" s="68"/>
      <c r="AA3089" s="68"/>
      <c r="AB3089" s="68"/>
      <c r="AC3089" s="68"/>
      <c r="AD3089" s="68"/>
      <c r="AE3089" s="68"/>
      <c r="AF3089" s="68"/>
      <c r="AH3089" s="68"/>
      <c r="AI3089" s="68"/>
      <c r="AJ3089" s="68"/>
      <c r="AK3089" s="68"/>
      <c r="AL3089" s="68"/>
      <c r="AM3089" s="68"/>
      <c r="AN3089" s="68"/>
      <c r="AO3089" s="68"/>
      <c r="AP3089" s="68"/>
      <c r="AQ3089" s="68"/>
      <c r="AR3089" s="68"/>
      <c r="AS3089" s="68"/>
      <c r="AT3089" s="68"/>
    </row>
    <row r="3090" spans="20:46" ht="18.75" customHeight="1">
      <c r="T3090" s="68"/>
      <c r="U3090" s="68"/>
      <c r="V3090" s="68"/>
      <c r="W3090" s="68"/>
      <c r="X3090" s="68"/>
      <c r="Y3090" s="68"/>
      <c r="Z3090" s="68"/>
      <c r="AA3090" s="68"/>
      <c r="AB3090" s="68"/>
      <c r="AC3090" s="68"/>
      <c r="AD3090" s="68"/>
      <c r="AE3090" s="68"/>
      <c r="AF3090" s="68"/>
      <c r="AH3090" s="68"/>
      <c r="AI3090" s="68"/>
      <c r="AJ3090" s="68"/>
      <c r="AK3090" s="68"/>
      <c r="AL3090" s="68"/>
      <c r="AM3090" s="68"/>
      <c r="AN3090" s="68"/>
      <c r="AO3090" s="68"/>
      <c r="AP3090" s="68"/>
      <c r="AQ3090" s="68"/>
      <c r="AR3090" s="68"/>
      <c r="AS3090" s="68"/>
      <c r="AT3090" s="68"/>
    </row>
    <row r="3091" spans="20:46" ht="18.75" customHeight="1">
      <c r="T3091" s="68"/>
      <c r="U3091" s="68"/>
      <c r="V3091" s="68"/>
      <c r="W3091" s="68"/>
      <c r="X3091" s="68"/>
      <c r="Y3091" s="68"/>
      <c r="Z3091" s="68"/>
      <c r="AA3091" s="68"/>
      <c r="AB3091" s="68"/>
      <c r="AC3091" s="68"/>
      <c r="AD3091" s="68"/>
      <c r="AE3091" s="68"/>
      <c r="AF3091" s="68"/>
      <c r="AH3091" s="68"/>
      <c r="AI3091" s="68"/>
      <c r="AJ3091" s="68"/>
      <c r="AK3091" s="68"/>
      <c r="AL3091" s="68"/>
      <c r="AM3091" s="68"/>
      <c r="AN3091" s="68"/>
      <c r="AO3091" s="68"/>
      <c r="AP3091" s="68"/>
      <c r="AQ3091" s="68"/>
      <c r="AR3091" s="68"/>
      <c r="AS3091" s="68"/>
      <c r="AT3091" s="68"/>
    </row>
    <row r="3092" spans="20:46" ht="18.75" customHeight="1">
      <c r="T3092" s="68"/>
      <c r="U3092" s="68"/>
      <c r="V3092" s="68"/>
      <c r="W3092" s="68"/>
      <c r="X3092" s="68"/>
      <c r="Y3092" s="68"/>
      <c r="Z3092" s="68"/>
      <c r="AA3092" s="68"/>
      <c r="AB3092" s="68"/>
      <c r="AC3092" s="68"/>
      <c r="AD3092" s="68"/>
      <c r="AE3092" s="68"/>
      <c r="AF3092" s="68"/>
      <c r="AH3092" s="68"/>
      <c r="AI3092" s="68"/>
      <c r="AJ3092" s="68"/>
      <c r="AK3092" s="68"/>
      <c r="AL3092" s="68"/>
      <c r="AM3092" s="68"/>
      <c r="AN3092" s="68"/>
      <c r="AO3092" s="68"/>
      <c r="AP3092" s="68"/>
      <c r="AQ3092" s="68"/>
      <c r="AR3092" s="68"/>
      <c r="AS3092" s="68"/>
      <c r="AT3092" s="68"/>
    </row>
    <row r="3093" spans="20:46" ht="18.75" customHeight="1">
      <c r="T3093" s="68"/>
      <c r="U3093" s="68"/>
      <c r="V3093" s="68"/>
      <c r="W3093" s="68"/>
      <c r="X3093" s="68"/>
      <c r="Y3093" s="68"/>
      <c r="Z3093" s="68"/>
      <c r="AA3093" s="68"/>
      <c r="AB3093" s="68"/>
      <c r="AC3093" s="68"/>
      <c r="AD3093" s="68"/>
      <c r="AE3093" s="68"/>
      <c r="AF3093" s="68"/>
      <c r="AH3093" s="68"/>
      <c r="AI3093" s="68"/>
      <c r="AJ3093" s="68"/>
      <c r="AK3093" s="68"/>
      <c r="AL3093" s="68"/>
      <c r="AM3093" s="68"/>
      <c r="AN3093" s="68"/>
      <c r="AO3093" s="68"/>
      <c r="AP3093" s="68"/>
      <c r="AQ3093" s="68"/>
      <c r="AR3093" s="68"/>
      <c r="AS3093" s="68"/>
      <c r="AT3093" s="68"/>
    </row>
    <row r="3094" spans="20:46" ht="18.75" customHeight="1">
      <c r="T3094" s="68"/>
      <c r="U3094" s="68"/>
      <c r="V3094" s="68"/>
      <c r="W3094" s="68"/>
      <c r="X3094" s="68"/>
      <c r="Y3094" s="68"/>
      <c r="Z3094" s="68"/>
      <c r="AA3094" s="68"/>
      <c r="AB3094" s="68"/>
      <c r="AC3094" s="68"/>
      <c r="AD3094" s="68"/>
      <c r="AE3094" s="68"/>
      <c r="AF3094" s="68"/>
      <c r="AH3094" s="68"/>
      <c r="AI3094" s="68"/>
      <c r="AJ3094" s="68"/>
      <c r="AK3094" s="68"/>
      <c r="AL3094" s="68"/>
      <c r="AM3094" s="68"/>
      <c r="AN3094" s="68"/>
      <c r="AO3094" s="68"/>
      <c r="AP3094" s="68"/>
      <c r="AQ3094" s="68"/>
      <c r="AR3094" s="68"/>
      <c r="AS3094" s="68"/>
      <c r="AT3094" s="68"/>
    </row>
    <row r="3095" spans="20:46" ht="18.75" customHeight="1">
      <c r="T3095" s="68"/>
      <c r="U3095" s="68"/>
      <c r="V3095" s="68"/>
      <c r="W3095" s="68"/>
      <c r="X3095" s="68"/>
      <c r="Y3095" s="68"/>
      <c r="Z3095" s="68"/>
      <c r="AA3095" s="68"/>
      <c r="AB3095" s="68"/>
      <c r="AC3095" s="68"/>
      <c r="AD3095" s="68"/>
      <c r="AE3095" s="68"/>
      <c r="AF3095" s="68"/>
      <c r="AH3095" s="68"/>
      <c r="AI3095" s="68"/>
      <c r="AJ3095" s="68"/>
      <c r="AK3095" s="68"/>
      <c r="AL3095" s="68"/>
      <c r="AM3095" s="68"/>
      <c r="AN3095" s="68"/>
      <c r="AO3095" s="68"/>
      <c r="AP3095" s="68"/>
      <c r="AQ3095" s="68"/>
      <c r="AR3095" s="68"/>
      <c r="AS3095" s="68"/>
      <c r="AT3095" s="68"/>
    </row>
    <row r="3096" spans="20:46" ht="18.75" customHeight="1">
      <c r="T3096" s="68"/>
      <c r="U3096" s="68"/>
      <c r="V3096" s="68"/>
      <c r="W3096" s="68"/>
      <c r="X3096" s="68"/>
      <c r="Y3096" s="68"/>
      <c r="Z3096" s="68"/>
      <c r="AA3096" s="68"/>
      <c r="AB3096" s="68"/>
      <c r="AC3096" s="68"/>
      <c r="AD3096" s="68"/>
      <c r="AE3096" s="68"/>
      <c r="AF3096" s="68"/>
      <c r="AH3096" s="68"/>
      <c r="AI3096" s="68"/>
      <c r="AJ3096" s="68"/>
      <c r="AK3096" s="68"/>
      <c r="AL3096" s="68"/>
      <c r="AM3096" s="68"/>
      <c r="AN3096" s="68"/>
      <c r="AO3096" s="68"/>
      <c r="AP3096" s="68"/>
      <c r="AQ3096" s="68"/>
      <c r="AR3096" s="68"/>
      <c r="AS3096" s="68"/>
      <c r="AT3096" s="68"/>
    </row>
    <row r="3097" spans="20:46" ht="18.75" customHeight="1">
      <c r="T3097" s="68"/>
      <c r="U3097" s="68"/>
      <c r="V3097" s="68"/>
      <c r="W3097" s="68"/>
      <c r="X3097" s="68"/>
      <c r="Y3097" s="68"/>
      <c r="Z3097" s="68"/>
      <c r="AA3097" s="68"/>
      <c r="AB3097" s="68"/>
      <c r="AC3097" s="68"/>
      <c r="AD3097" s="68"/>
      <c r="AE3097" s="68"/>
      <c r="AF3097" s="68"/>
      <c r="AH3097" s="68"/>
      <c r="AI3097" s="68"/>
      <c r="AJ3097" s="68"/>
      <c r="AK3097" s="68"/>
      <c r="AL3097" s="68"/>
      <c r="AM3097" s="68"/>
      <c r="AN3097" s="68"/>
      <c r="AO3097" s="68"/>
      <c r="AP3097" s="68"/>
      <c r="AQ3097" s="68"/>
      <c r="AR3097" s="68"/>
      <c r="AS3097" s="68"/>
      <c r="AT3097" s="68"/>
    </row>
    <row r="3098" spans="20:46" ht="18.75" customHeight="1">
      <c r="T3098" s="68"/>
      <c r="U3098" s="68"/>
      <c r="V3098" s="68"/>
      <c r="W3098" s="68"/>
      <c r="X3098" s="68"/>
      <c r="Y3098" s="68"/>
      <c r="Z3098" s="68"/>
      <c r="AA3098" s="68"/>
      <c r="AB3098" s="68"/>
      <c r="AC3098" s="68"/>
      <c r="AD3098" s="68"/>
      <c r="AE3098" s="68"/>
      <c r="AF3098" s="68"/>
      <c r="AH3098" s="68"/>
      <c r="AI3098" s="68"/>
      <c r="AJ3098" s="68"/>
      <c r="AK3098" s="68"/>
      <c r="AL3098" s="68"/>
      <c r="AM3098" s="68"/>
      <c r="AN3098" s="68"/>
      <c r="AO3098" s="68"/>
      <c r="AP3098" s="68"/>
      <c r="AQ3098" s="68"/>
      <c r="AR3098" s="68"/>
      <c r="AS3098" s="68"/>
      <c r="AT3098" s="68"/>
    </row>
    <row r="3099" spans="20:46" ht="18.75" customHeight="1">
      <c r="T3099" s="68"/>
      <c r="U3099" s="68"/>
      <c r="V3099" s="68"/>
      <c r="W3099" s="68"/>
      <c r="X3099" s="68"/>
      <c r="Y3099" s="68"/>
      <c r="Z3099" s="68"/>
      <c r="AA3099" s="68"/>
      <c r="AB3099" s="68"/>
      <c r="AC3099" s="68"/>
      <c r="AD3099" s="68"/>
      <c r="AE3099" s="68"/>
      <c r="AF3099" s="68"/>
      <c r="AH3099" s="68"/>
      <c r="AI3099" s="68"/>
      <c r="AJ3099" s="68"/>
      <c r="AK3099" s="68"/>
      <c r="AL3099" s="68"/>
      <c r="AM3099" s="68"/>
      <c r="AN3099" s="68"/>
      <c r="AO3099" s="68"/>
      <c r="AP3099" s="68"/>
      <c r="AQ3099" s="68"/>
      <c r="AR3099" s="68"/>
      <c r="AS3099" s="68"/>
      <c r="AT3099" s="68"/>
    </row>
    <row r="3100" spans="20:46" ht="18.75" customHeight="1">
      <c r="T3100" s="68"/>
      <c r="U3100" s="68"/>
      <c r="V3100" s="68"/>
      <c r="W3100" s="68"/>
      <c r="X3100" s="68"/>
      <c r="Y3100" s="68"/>
      <c r="Z3100" s="68"/>
      <c r="AA3100" s="68"/>
      <c r="AB3100" s="68"/>
      <c r="AC3100" s="68"/>
      <c r="AD3100" s="68"/>
      <c r="AE3100" s="68"/>
      <c r="AF3100" s="68"/>
      <c r="AH3100" s="68"/>
      <c r="AI3100" s="68"/>
      <c r="AJ3100" s="68"/>
      <c r="AK3100" s="68"/>
      <c r="AL3100" s="68"/>
      <c r="AM3100" s="68"/>
      <c r="AN3100" s="68"/>
      <c r="AO3100" s="68"/>
      <c r="AP3100" s="68"/>
      <c r="AQ3100" s="68"/>
      <c r="AR3100" s="68"/>
      <c r="AS3100" s="68"/>
      <c r="AT3100" s="68"/>
    </row>
    <row r="3101" spans="20:46" ht="18.75" customHeight="1">
      <c r="T3101" s="68"/>
      <c r="U3101" s="68"/>
      <c r="V3101" s="68"/>
      <c r="W3101" s="68"/>
      <c r="X3101" s="68"/>
      <c r="Y3101" s="68"/>
      <c r="Z3101" s="68"/>
      <c r="AA3101" s="68"/>
      <c r="AB3101" s="68"/>
      <c r="AC3101" s="68"/>
      <c r="AD3101" s="68"/>
      <c r="AE3101" s="68"/>
      <c r="AF3101" s="68"/>
      <c r="AH3101" s="68"/>
      <c r="AI3101" s="68"/>
      <c r="AJ3101" s="68"/>
      <c r="AK3101" s="68"/>
      <c r="AL3101" s="68"/>
      <c r="AM3101" s="68"/>
      <c r="AN3101" s="68"/>
      <c r="AO3101" s="68"/>
      <c r="AP3101" s="68"/>
      <c r="AQ3101" s="68"/>
      <c r="AR3101" s="68"/>
      <c r="AS3101" s="68"/>
      <c r="AT3101" s="68"/>
    </row>
    <row r="3102" spans="20:46" ht="18.75" customHeight="1">
      <c r="T3102" s="68"/>
      <c r="U3102" s="68"/>
      <c r="V3102" s="68"/>
      <c r="W3102" s="68"/>
      <c r="X3102" s="68"/>
      <c r="Y3102" s="68"/>
      <c r="Z3102" s="68"/>
      <c r="AA3102" s="68"/>
      <c r="AB3102" s="68"/>
      <c r="AC3102" s="68"/>
      <c r="AD3102" s="68"/>
      <c r="AE3102" s="68"/>
      <c r="AF3102" s="68"/>
      <c r="AH3102" s="68"/>
      <c r="AI3102" s="68"/>
      <c r="AJ3102" s="68"/>
      <c r="AK3102" s="68"/>
      <c r="AL3102" s="68"/>
      <c r="AM3102" s="68"/>
      <c r="AN3102" s="68"/>
      <c r="AO3102" s="68"/>
      <c r="AP3102" s="68"/>
      <c r="AQ3102" s="68"/>
      <c r="AR3102" s="68"/>
      <c r="AS3102" s="68"/>
      <c r="AT3102" s="68"/>
    </row>
    <row r="3103" spans="20:46" ht="18.75" customHeight="1">
      <c r="T3103" s="68"/>
      <c r="U3103" s="68"/>
      <c r="V3103" s="68"/>
      <c r="W3103" s="68"/>
      <c r="X3103" s="68"/>
      <c r="Y3103" s="68"/>
      <c r="Z3103" s="68"/>
      <c r="AA3103" s="68"/>
      <c r="AB3103" s="68"/>
      <c r="AC3103" s="68"/>
      <c r="AD3103" s="68"/>
      <c r="AE3103" s="68"/>
      <c r="AF3103" s="68"/>
      <c r="AH3103" s="68"/>
      <c r="AI3103" s="68"/>
      <c r="AJ3103" s="68"/>
      <c r="AK3103" s="68"/>
      <c r="AL3103" s="68"/>
      <c r="AM3103" s="68"/>
      <c r="AN3103" s="68"/>
      <c r="AO3103" s="68"/>
      <c r="AP3103" s="68"/>
      <c r="AQ3103" s="68"/>
      <c r="AR3103" s="68"/>
      <c r="AS3103" s="68"/>
      <c r="AT3103" s="68"/>
    </row>
    <row r="3104" spans="20:46" ht="18.75" customHeight="1">
      <c r="T3104" s="68"/>
      <c r="U3104" s="68"/>
      <c r="V3104" s="68"/>
      <c r="W3104" s="68"/>
      <c r="X3104" s="68"/>
      <c r="Y3104" s="68"/>
      <c r="Z3104" s="68"/>
      <c r="AA3104" s="68"/>
      <c r="AB3104" s="68"/>
      <c r="AC3104" s="68"/>
      <c r="AD3104" s="68"/>
      <c r="AE3104" s="68"/>
      <c r="AF3104" s="68"/>
      <c r="AH3104" s="68"/>
      <c r="AI3104" s="68"/>
      <c r="AJ3104" s="68"/>
      <c r="AK3104" s="68"/>
      <c r="AL3104" s="68"/>
      <c r="AM3104" s="68"/>
      <c r="AN3104" s="68"/>
      <c r="AO3104" s="68"/>
      <c r="AP3104" s="68"/>
      <c r="AQ3104" s="68"/>
      <c r="AR3104" s="68"/>
      <c r="AS3104" s="68"/>
      <c r="AT3104" s="68"/>
    </row>
    <row r="3105" spans="20:46" ht="18.75" customHeight="1">
      <c r="T3105" s="68"/>
      <c r="U3105" s="68"/>
      <c r="V3105" s="68"/>
      <c r="W3105" s="68"/>
      <c r="X3105" s="68"/>
      <c r="Y3105" s="68"/>
      <c r="Z3105" s="68"/>
      <c r="AA3105" s="68"/>
      <c r="AB3105" s="68"/>
      <c r="AC3105" s="68"/>
      <c r="AD3105" s="68"/>
      <c r="AE3105" s="68"/>
      <c r="AF3105" s="68"/>
      <c r="AH3105" s="68"/>
      <c r="AI3105" s="68"/>
      <c r="AJ3105" s="68"/>
      <c r="AK3105" s="68"/>
      <c r="AL3105" s="68"/>
      <c r="AM3105" s="68"/>
      <c r="AN3105" s="68"/>
      <c r="AO3105" s="68"/>
      <c r="AP3105" s="68"/>
      <c r="AQ3105" s="68"/>
      <c r="AR3105" s="68"/>
      <c r="AS3105" s="68"/>
      <c r="AT3105" s="68"/>
    </row>
    <row r="3106" spans="20:46" ht="18.75" customHeight="1">
      <c r="T3106" s="68"/>
      <c r="U3106" s="68"/>
      <c r="V3106" s="68"/>
      <c r="W3106" s="68"/>
      <c r="X3106" s="68"/>
      <c r="Y3106" s="68"/>
      <c r="Z3106" s="68"/>
      <c r="AA3106" s="68"/>
      <c r="AB3106" s="68"/>
      <c r="AC3106" s="68"/>
      <c r="AD3106" s="68"/>
      <c r="AE3106" s="68"/>
      <c r="AF3106" s="68"/>
      <c r="AH3106" s="68"/>
      <c r="AI3106" s="68"/>
      <c r="AJ3106" s="68"/>
      <c r="AK3106" s="68"/>
      <c r="AL3106" s="68"/>
      <c r="AM3106" s="68"/>
      <c r="AN3106" s="68"/>
      <c r="AO3106" s="68"/>
      <c r="AP3106" s="68"/>
      <c r="AQ3106" s="68"/>
      <c r="AR3106" s="68"/>
      <c r="AS3106" s="68"/>
      <c r="AT3106" s="68"/>
    </row>
    <row r="3107" spans="20:46" ht="18.75" customHeight="1">
      <c r="T3107" s="68"/>
      <c r="U3107" s="68"/>
      <c r="V3107" s="68"/>
      <c r="W3107" s="68"/>
      <c r="X3107" s="68"/>
      <c r="Y3107" s="68"/>
      <c r="Z3107" s="68"/>
      <c r="AA3107" s="68"/>
      <c r="AB3107" s="68"/>
      <c r="AC3107" s="68"/>
      <c r="AD3107" s="68"/>
      <c r="AE3107" s="68"/>
      <c r="AF3107" s="68"/>
      <c r="AH3107" s="68"/>
      <c r="AI3107" s="68"/>
      <c r="AJ3107" s="68"/>
      <c r="AK3107" s="68"/>
      <c r="AL3107" s="68"/>
      <c r="AM3107" s="68"/>
      <c r="AN3107" s="68"/>
      <c r="AO3107" s="68"/>
      <c r="AP3107" s="68"/>
      <c r="AQ3107" s="68"/>
      <c r="AR3107" s="68"/>
      <c r="AS3107" s="68"/>
      <c r="AT3107" s="68"/>
    </row>
    <row r="3108" spans="20:46" ht="18.75" customHeight="1">
      <c r="T3108" s="68"/>
      <c r="U3108" s="68"/>
      <c r="V3108" s="68"/>
      <c r="W3108" s="68"/>
      <c r="X3108" s="68"/>
      <c r="Y3108" s="68"/>
      <c r="Z3108" s="68"/>
      <c r="AA3108" s="68"/>
      <c r="AB3108" s="68"/>
      <c r="AC3108" s="68"/>
      <c r="AD3108" s="68"/>
      <c r="AE3108" s="68"/>
      <c r="AF3108" s="68"/>
      <c r="AH3108" s="68"/>
      <c r="AI3108" s="68"/>
      <c r="AJ3108" s="68"/>
      <c r="AK3108" s="68"/>
      <c r="AL3108" s="68"/>
      <c r="AM3108" s="68"/>
      <c r="AN3108" s="68"/>
      <c r="AO3108" s="68"/>
      <c r="AP3108" s="68"/>
      <c r="AQ3108" s="68"/>
      <c r="AR3108" s="68"/>
      <c r="AS3108" s="68"/>
      <c r="AT3108" s="68"/>
    </row>
    <row r="3109" spans="20:46" ht="18.75" customHeight="1">
      <c r="T3109" s="68"/>
      <c r="U3109" s="68"/>
      <c r="V3109" s="68"/>
      <c r="W3109" s="68"/>
      <c r="X3109" s="68"/>
      <c r="Y3109" s="68"/>
      <c r="Z3109" s="68"/>
      <c r="AA3109" s="68"/>
      <c r="AB3109" s="68"/>
      <c r="AC3109" s="68"/>
      <c r="AD3109" s="68"/>
      <c r="AE3109" s="68"/>
      <c r="AF3109" s="68"/>
      <c r="AH3109" s="68"/>
      <c r="AI3109" s="68"/>
      <c r="AJ3109" s="68"/>
      <c r="AK3109" s="68"/>
      <c r="AL3109" s="68"/>
      <c r="AM3109" s="68"/>
      <c r="AN3109" s="68"/>
      <c r="AO3109" s="68"/>
      <c r="AP3109" s="68"/>
      <c r="AQ3109" s="68"/>
      <c r="AR3109" s="68"/>
      <c r="AS3109" s="68"/>
      <c r="AT3109" s="68"/>
    </row>
    <row r="3110" spans="20:46" ht="18.75" customHeight="1">
      <c r="T3110" s="68"/>
      <c r="U3110" s="68"/>
      <c r="V3110" s="68"/>
      <c r="W3110" s="68"/>
      <c r="X3110" s="68"/>
      <c r="Y3110" s="68"/>
      <c r="Z3110" s="68"/>
      <c r="AA3110" s="68"/>
      <c r="AB3110" s="68"/>
      <c r="AC3110" s="68"/>
      <c r="AD3110" s="68"/>
      <c r="AE3110" s="68"/>
      <c r="AF3110" s="68"/>
      <c r="AH3110" s="68"/>
      <c r="AI3110" s="68"/>
      <c r="AJ3110" s="68"/>
      <c r="AK3110" s="68"/>
      <c r="AL3110" s="68"/>
      <c r="AM3110" s="68"/>
      <c r="AN3110" s="68"/>
      <c r="AO3110" s="68"/>
      <c r="AP3110" s="68"/>
      <c r="AQ3110" s="68"/>
      <c r="AR3110" s="68"/>
      <c r="AS3110" s="68"/>
      <c r="AT3110" s="68"/>
    </row>
    <row r="3111" spans="20:46" ht="18.75" customHeight="1">
      <c r="T3111" s="68"/>
      <c r="U3111" s="68"/>
      <c r="V3111" s="68"/>
      <c r="W3111" s="68"/>
      <c r="X3111" s="68"/>
      <c r="Y3111" s="68"/>
      <c r="Z3111" s="68"/>
      <c r="AA3111" s="68"/>
      <c r="AB3111" s="68"/>
      <c r="AC3111" s="68"/>
      <c r="AD3111" s="68"/>
      <c r="AE3111" s="68"/>
      <c r="AF3111" s="68"/>
      <c r="AH3111" s="68"/>
      <c r="AI3111" s="68"/>
      <c r="AJ3111" s="68"/>
      <c r="AK3111" s="68"/>
      <c r="AL3111" s="68"/>
      <c r="AM3111" s="68"/>
      <c r="AN3111" s="68"/>
      <c r="AO3111" s="68"/>
      <c r="AP3111" s="68"/>
      <c r="AQ3111" s="68"/>
      <c r="AR3111" s="68"/>
      <c r="AS3111" s="68"/>
      <c r="AT3111" s="68"/>
    </row>
    <row r="3112" spans="20:46" ht="18.75" customHeight="1">
      <c r="T3112" s="68"/>
      <c r="U3112" s="68"/>
      <c r="V3112" s="68"/>
      <c r="W3112" s="68"/>
      <c r="X3112" s="68"/>
      <c r="Y3112" s="68"/>
      <c r="Z3112" s="68"/>
      <c r="AA3112" s="68"/>
      <c r="AB3112" s="68"/>
      <c r="AC3112" s="68"/>
      <c r="AD3112" s="68"/>
      <c r="AE3112" s="68"/>
      <c r="AF3112" s="68"/>
      <c r="AH3112" s="68"/>
      <c r="AI3112" s="68"/>
      <c r="AJ3112" s="68"/>
      <c r="AK3112" s="68"/>
      <c r="AL3112" s="68"/>
      <c r="AM3112" s="68"/>
      <c r="AN3112" s="68"/>
      <c r="AO3112" s="68"/>
      <c r="AP3112" s="68"/>
      <c r="AQ3112" s="68"/>
      <c r="AR3112" s="68"/>
      <c r="AS3112" s="68"/>
      <c r="AT3112" s="68"/>
    </row>
    <row r="3113" spans="20:46" ht="18.75" customHeight="1">
      <c r="T3113" s="68"/>
      <c r="U3113" s="68"/>
      <c r="V3113" s="68"/>
      <c r="W3113" s="68"/>
      <c r="X3113" s="68"/>
      <c r="Y3113" s="68"/>
      <c r="Z3113" s="68"/>
      <c r="AA3113" s="68"/>
      <c r="AB3113" s="68"/>
      <c r="AC3113" s="68"/>
      <c r="AD3113" s="68"/>
      <c r="AE3113" s="68"/>
      <c r="AF3113" s="68"/>
      <c r="AH3113" s="68"/>
      <c r="AI3113" s="68"/>
      <c r="AJ3113" s="68"/>
      <c r="AK3113" s="68"/>
      <c r="AL3113" s="68"/>
      <c r="AM3113" s="68"/>
      <c r="AN3113" s="68"/>
      <c r="AO3113" s="68"/>
      <c r="AP3113" s="68"/>
      <c r="AQ3113" s="68"/>
      <c r="AR3113" s="68"/>
      <c r="AS3113" s="68"/>
      <c r="AT3113" s="68"/>
    </row>
    <row r="3114" spans="20:46" ht="18.75" customHeight="1">
      <c r="T3114" s="68"/>
      <c r="U3114" s="68"/>
      <c r="V3114" s="68"/>
      <c r="W3114" s="68"/>
      <c r="X3114" s="68"/>
      <c r="Y3114" s="68"/>
      <c r="Z3114" s="68"/>
      <c r="AA3114" s="68"/>
      <c r="AB3114" s="68"/>
      <c r="AC3114" s="68"/>
      <c r="AD3114" s="68"/>
      <c r="AE3114" s="68"/>
      <c r="AF3114" s="68"/>
      <c r="AH3114" s="68"/>
      <c r="AI3114" s="68"/>
      <c r="AJ3114" s="68"/>
      <c r="AK3114" s="68"/>
      <c r="AL3114" s="68"/>
      <c r="AM3114" s="68"/>
      <c r="AN3114" s="68"/>
      <c r="AO3114" s="68"/>
      <c r="AP3114" s="68"/>
      <c r="AQ3114" s="68"/>
      <c r="AR3114" s="68"/>
      <c r="AS3114" s="68"/>
      <c r="AT3114" s="68"/>
    </row>
    <row r="3115" spans="20:46" ht="18.75" customHeight="1">
      <c r="T3115" s="68"/>
      <c r="U3115" s="68"/>
      <c r="V3115" s="68"/>
      <c r="W3115" s="68"/>
      <c r="X3115" s="68"/>
      <c r="Y3115" s="68"/>
      <c r="Z3115" s="68"/>
      <c r="AA3115" s="68"/>
      <c r="AB3115" s="68"/>
      <c r="AC3115" s="68"/>
      <c r="AD3115" s="68"/>
      <c r="AE3115" s="68"/>
      <c r="AF3115" s="68"/>
      <c r="AH3115" s="68"/>
      <c r="AI3115" s="68"/>
      <c r="AJ3115" s="68"/>
      <c r="AK3115" s="68"/>
      <c r="AL3115" s="68"/>
      <c r="AM3115" s="68"/>
      <c r="AN3115" s="68"/>
      <c r="AO3115" s="68"/>
      <c r="AP3115" s="68"/>
      <c r="AQ3115" s="68"/>
      <c r="AR3115" s="68"/>
      <c r="AS3115" s="68"/>
      <c r="AT3115" s="68"/>
    </row>
    <row r="3116" spans="20:46" ht="18.75" customHeight="1">
      <c r="T3116" s="68"/>
      <c r="U3116" s="68"/>
      <c r="V3116" s="68"/>
      <c r="W3116" s="68"/>
      <c r="X3116" s="68"/>
      <c r="Y3116" s="68"/>
      <c r="Z3116" s="68"/>
      <c r="AA3116" s="68"/>
      <c r="AB3116" s="68"/>
      <c r="AC3116" s="68"/>
      <c r="AD3116" s="68"/>
      <c r="AE3116" s="68"/>
      <c r="AF3116" s="68"/>
      <c r="AH3116" s="68"/>
      <c r="AI3116" s="68"/>
      <c r="AJ3116" s="68"/>
      <c r="AK3116" s="68"/>
      <c r="AL3116" s="68"/>
      <c r="AM3116" s="68"/>
      <c r="AN3116" s="68"/>
      <c r="AO3116" s="68"/>
      <c r="AP3116" s="68"/>
      <c r="AQ3116" s="68"/>
      <c r="AR3116" s="68"/>
      <c r="AS3116" s="68"/>
      <c r="AT3116" s="68"/>
    </row>
    <row r="3117" spans="20:46" ht="18.75" customHeight="1">
      <c r="T3117" s="68"/>
      <c r="U3117" s="68"/>
      <c r="V3117" s="68"/>
      <c r="W3117" s="68"/>
      <c r="X3117" s="68"/>
      <c r="Y3117" s="68"/>
      <c r="Z3117" s="68"/>
      <c r="AA3117" s="68"/>
      <c r="AB3117" s="68"/>
      <c r="AC3117" s="68"/>
      <c r="AD3117" s="68"/>
      <c r="AE3117" s="68"/>
      <c r="AF3117" s="68"/>
      <c r="AH3117" s="68"/>
      <c r="AI3117" s="68"/>
      <c r="AJ3117" s="68"/>
      <c r="AK3117" s="68"/>
      <c r="AL3117" s="68"/>
      <c r="AM3117" s="68"/>
      <c r="AN3117" s="68"/>
      <c r="AO3117" s="68"/>
      <c r="AP3117" s="68"/>
      <c r="AQ3117" s="68"/>
      <c r="AR3117" s="68"/>
      <c r="AS3117" s="68"/>
      <c r="AT3117" s="68"/>
    </row>
    <row r="3118" spans="20:46" ht="18.75" customHeight="1">
      <c r="T3118" s="68"/>
      <c r="U3118" s="68"/>
      <c r="V3118" s="68"/>
      <c r="W3118" s="68"/>
      <c r="X3118" s="68"/>
      <c r="Y3118" s="68"/>
      <c r="Z3118" s="68"/>
      <c r="AA3118" s="68"/>
      <c r="AB3118" s="68"/>
      <c r="AC3118" s="68"/>
      <c r="AD3118" s="68"/>
      <c r="AE3118" s="68"/>
      <c r="AF3118" s="68"/>
      <c r="AH3118" s="68"/>
      <c r="AI3118" s="68"/>
      <c r="AJ3118" s="68"/>
      <c r="AK3118" s="68"/>
      <c r="AL3118" s="68"/>
      <c r="AM3118" s="68"/>
      <c r="AN3118" s="68"/>
      <c r="AO3118" s="68"/>
      <c r="AP3118" s="68"/>
      <c r="AQ3118" s="68"/>
      <c r="AR3118" s="68"/>
      <c r="AS3118" s="68"/>
      <c r="AT3118" s="68"/>
    </row>
    <row r="3119" spans="20:46" ht="18.75" customHeight="1">
      <c r="T3119" s="68"/>
      <c r="U3119" s="68"/>
      <c r="V3119" s="68"/>
      <c r="W3119" s="68"/>
      <c r="X3119" s="68"/>
      <c r="Y3119" s="68"/>
      <c r="Z3119" s="68"/>
      <c r="AA3119" s="68"/>
      <c r="AB3119" s="68"/>
      <c r="AC3119" s="68"/>
      <c r="AD3119" s="68"/>
      <c r="AE3119" s="68"/>
      <c r="AF3119" s="68"/>
      <c r="AH3119" s="68"/>
      <c r="AI3119" s="68"/>
      <c r="AJ3119" s="68"/>
      <c r="AK3119" s="68"/>
      <c r="AL3119" s="68"/>
      <c r="AM3119" s="68"/>
      <c r="AN3119" s="68"/>
      <c r="AO3119" s="68"/>
      <c r="AP3119" s="68"/>
      <c r="AQ3119" s="68"/>
      <c r="AR3119" s="68"/>
      <c r="AS3119" s="68"/>
      <c r="AT3119" s="68"/>
    </row>
    <row r="3120" spans="20:46" ht="18.75" customHeight="1">
      <c r="T3120" s="68"/>
      <c r="U3120" s="68"/>
      <c r="V3120" s="68"/>
      <c r="W3120" s="68"/>
      <c r="X3120" s="68"/>
      <c r="Y3120" s="68"/>
      <c r="Z3120" s="68"/>
      <c r="AA3120" s="68"/>
      <c r="AB3120" s="68"/>
      <c r="AC3120" s="68"/>
      <c r="AD3120" s="68"/>
      <c r="AE3120" s="68"/>
      <c r="AF3120" s="68"/>
      <c r="AH3120" s="68"/>
      <c r="AI3120" s="68"/>
      <c r="AJ3120" s="68"/>
      <c r="AK3120" s="68"/>
      <c r="AL3120" s="68"/>
      <c r="AM3120" s="68"/>
      <c r="AN3120" s="68"/>
      <c r="AO3120" s="68"/>
      <c r="AP3120" s="68"/>
      <c r="AQ3120" s="68"/>
      <c r="AR3120" s="68"/>
      <c r="AS3120" s="68"/>
      <c r="AT3120" s="68"/>
    </row>
    <row r="3121" spans="20:46" ht="18.75" customHeight="1">
      <c r="T3121" s="68"/>
      <c r="U3121" s="68"/>
      <c r="V3121" s="68"/>
      <c r="W3121" s="68"/>
      <c r="X3121" s="68"/>
      <c r="Y3121" s="68"/>
      <c r="Z3121" s="68"/>
      <c r="AA3121" s="68"/>
      <c r="AB3121" s="68"/>
      <c r="AC3121" s="68"/>
      <c r="AD3121" s="68"/>
      <c r="AE3121" s="68"/>
      <c r="AF3121" s="68"/>
      <c r="AH3121" s="68"/>
      <c r="AI3121" s="68"/>
      <c r="AJ3121" s="68"/>
      <c r="AK3121" s="68"/>
      <c r="AL3121" s="68"/>
      <c r="AM3121" s="68"/>
      <c r="AN3121" s="68"/>
      <c r="AO3121" s="68"/>
      <c r="AP3121" s="68"/>
      <c r="AQ3121" s="68"/>
      <c r="AR3121" s="68"/>
      <c r="AS3121" s="68"/>
      <c r="AT3121" s="68"/>
    </row>
    <row r="3122" spans="20:46" ht="18.75" customHeight="1">
      <c r="T3122" s="68"/>
      <c r="U3122" s="68"/>
      <c r="V3122" s="68"/>
      <c r="W3122" s="68"/>
      <c r="X3122" s="68"/>
      <c r="Y3122" s="68"/>
      <c r="Z3122" s="68"/>
      <c r="AA3122" s="68"/>
      <c r="AB3122" s="68"/>
      <c r="AC3122" s="68"/>
      <c r="AD3122" s="68"/>
      <c r="AE3122" s="68"/>
      <c r="AF3122" s="68"/>
      <c r="AH3122" s="68"/>
      <c r="AI3122" s="68"/>
      <c r="AJ3122" s="68"/>
      <c r="AK3122" s="68"/>
      <c r="AL3122" s="68"/>
      <c r="AM3122" s="68"/>
      <c r="AN3122" s="68"/>
      <c r="AO3122" s="68"/>
      <c r="AP3122" s="68"/>
      <c r="AQ3122" s="68"/>
      <c r="AR3122" s="68"/>
      <c r="AS3122" s="68"/>
      <c r="AT3122" s="68"/>
    </row>
    <row r="3123" spans="20:46" ht="18.75" customHeight="1">
      <c r="T3123" s="68"/>
      <c r="U3123" s="68"/>
      <c r="V3123" s="68"/>
      <c r="W3123" s="68"/>
      <c r="X3123" s="68"/>
      <c r="Y3123" s="68"/>
      <c r="Z3123" s="68"/>
      <c r="AA3123" s="68"/>
      <c r="AB3123" s="68"/>
      <c r="AC3123" s="68"/>
      <c r="AD3123" s="68"/>
      <c r="AE3123" s="68"/>
      <c r="AF3123" s="68"/>
      <c r="AH3123" s="68"/>
      <c r="AI3123" s="68"/>
      <c r="AJ3123" s="68"/>
      <c r="AK3123" s="68"/>
      <c r="AL3123" s="68"/>
      <c r="AM3123" s="68"/>
      <c r="AN3123" s="68"/>
      <c r="AO3123" s="68"/>
      <c r="AP3123" s="68"/>
      <c r="AQ3123" s="68"/>
      <c r="AR3123" s="68"/>
      <c r="AS3123" s="68"/>
      <c r="AT3123" s="68"/>
    </row>
    <row r="3124" spans="20:46" ht="18.75" customHeight="1">
      <c r="T3124" s="68"/>
      <c r="U3124" s="68"/>
      <c r="V3124" s="68"/>
      <c r="W3124" s="68"/>
      <c r="X3124" s="68"/>
      <c r="Y3124" s="68"/>
      <c r="Z3124" s="68"/>
      <c r="AA3124" s="68"/>
      <c r="AB3124" s="68"/>
      <c r="AC3124" s="68"/>
      <c r="AD3124" s="68"/>
      <c r="AE3124" s="68"/>
      <c r="AF3124" s="68"/>
      <c r="AH3124" s="68"/>
      <c r="AI3124" s="68"/>
      <c r="AJ3124" s="68"/>
      <c r="AK3124" s="68"/>
      <c r="AL3124" s="68"/>
      <c r="AM3124" s="68"/>
      <c r="AN3124" s="68"/>
      <c r="AO3124" s="68"/>
      <c r="AP3124" s="68"/>
      <c r="AQ3124" s="68"/>
      <c r="AR3124" s="68"/>
      <c r="AS3124" s="68"/>
      <c r="AT3124" s="68"/>
    </row>
    <row r="3125" spans="20:46" ht="18.75" customHeight="1">
      <c r="T3125" s="68"/>
      <c r="U3125" s="68"/>
      <c r="V3125" s="68"/>
      <c r="W3125" s="68"/>
      <c r="X3125" s="68"/>
      <c r="Y3125" s="68"/>
      <c r="Z3125" s="68"/>
      <c r="AA3125" s="68"/>
      <c r="AB3125" s="68"/>
      <c r="AC3125" s="68"/>
      <c r="AD3125" s="68"/>
      <c r="AE3125" s="68"/>
      <c r="AF3125" s="68"/>
      <c r="AH3125" s="68"/>
      <c r="AI3125" s="68"/>
      <c r="AJ3125" s="68"/>
      <c r="AK3125" s="68"/>
      <c r="AL3125" s="68"/>
      <c r="AM3125" s="68"/>
      <c r="AN3125" s="68"/>
      <c r="AO3125" s="68"/>
      <c r="AP3125" s="68"/>
      <c r="AQ3125" s="68"/>
      <c r="AR3125" s="68"/>
      <c r="AS3125" s="68"/>
      <c r="AT3125" s="68"/>
    </row>
    <row r="3126" spans="20:46" ht="18.75" customHeight="1">
      <c r="T3126" s="68"/>
      <c r="U3126" s="68"/>
      <c r="V3126" s="68"/>
      <c r="W3126" s="68"/>
      <c r="X3126" s="68"/>
      <c r="Y3126" s="68"/>
      <c r="Z3126" s="68"/>
      <c r="AA3126" s="68"/>
      <c r="AB3126" s="68"/>
      <c r="AC3126" s="68"/>
      <c r="AD3126" s="68"/>
      <c r="AE3126" s="68"/>
      <c r="AF3126" s="68"/>
      <c r="AH3126" s="68"/>
      <c r="AI3126" s="68"/>
      <c r="AJ3126" s="68"/>
      <c r="AK3126" s="68"/>
      <c r="AL3126" s="68"/>
      <c r="AM3126" s="68"/>
      <c r="AN3126" s="68"/>
      <c r="AO3126" s="68"/>
      <c r="AP3126" s="68"/>
      <c r="AQ3126" s="68"/>
      <c r="AR3126" s="68"/>
      <c r="AS3126" s="68"/>
      <c r="AT3126" s="68"/>
    </row>
    <row r="3127" spans="20:46" ht="18.75" customHeight="1">
      <c r="T3127" s="68"/>
      <c r="U3127" s="68"/>
      <c r="V3127" s="68"/>
      <c r="W3127" s="68"/>
      <c r="X3127" s="68"/>
      <c r="Y3127" s="68"/>
      <c r="Z3127" s="68"/>
      <c r="AA3127" s="68"/>
      <c r="AB3127" s="68"/>
      <c r="AC3127" s="68"/>
      <c r="AD3127" s="68"/>
      <c r="AE3127" s="68"/>
      <c r="AF3127" s="68"/>
      <c r="AH3127" s="68"/>
      <c r="AI3127" s="68"/>
      <c r="AJ3127" s="68"/>
      <c r="AK3127" s="68"/>
      <c r="AL3127" s="68"/>
      <c r="AM3127" s="68"/>
      <c r="AN3127" s="68"/>
      <c r="AO3127" s="68"/>
      <c r="AP3127" s="68"/>
      <c r="AQ3127" s="68"/>
      <c r="AR3127" s="68"/>
      <c r="AS3127" s="68"/>
      <c r="AT3127" s="68"/>
    </row>
    <row r="3128" spans="20:46" ht="18.75" customHeight="1">
      <c r="T3128" s="68"/>
      <c r="U3128" s="68"/>
      <c r="V3128" s="68"/>
      <c r="W3128" s="68"/>
      <c r="X3128" s="68"/>
      <c r="Y3128" s="68"/>
      <c r="Z3128" s="68"/>
      <c r="AA3128" s="68"/>
      <c r="AB3128" s="68"/>
      <c r="AC3128" s="68"/>
      <c r="AD3128" s="68"/>
      <c r="AE3128" s="68"/>
      <c r="AF3128" s="68"/>
      <c r="AH3128" s="68"/>
      <c r="AI3128" s="68"/>
      <c r="AJ3128" s="68"/>
      <c r="AK3128" s="68"/>
      <c r="AL3128" s="68"/>
      <c r="AM3128" s="68"/>
      <c r="AN3128" s="68"/>
      <c r="AO3128" s="68"/>
      <c r="AP3128" s="68"/>
      <c r="AQ3128" s="68"/>
      <c r="AR3128" s="68"/>
      <c r="AS3128" s="68"/>
      <c r="AT3128" s="68"/>
    </row>
    <row r="3129" spans="20:46" ht="18.75" customHeight="1">
      <c r="T3129" s="68"/>
      <c r="U3129" s="68"/>
      <c r="V3129" s="68"/>
      <c r="W3129" s="68"/>
      <c r="X3129" s="68"/>
      <c r="Y3129" s="68"/>
      <c r="Z3129" s="68"/>
      <c r="AA3129" s="68"/>
      <c r="AB3129" s="68"/>
      <c r="AC3129" s="68"/>
      <c r="AD3129" s="68"/>
      <c r="AE3129" s="68"/>
      <c r="AF3129" s="68"/>
      <c r="AH3129" s="68"/>
      <c r="AI3129" s="68"/>
      <c r="AJ3129" s="68"/>
      <c r="AK3129" s="68"/>
      <c r="AL3129" s="68"/>
      <c r="AM3129" s="68"/>
      <c r="AN3129" s="68"/>
      <c r="AO3129" s="68"/>
      <c r="AP3129" s="68"/>
      <c r="AQ3129" s="68"/>
      <c r="AR3129" s="68"/>
      <c r="AS3129" s="68"/>
      <c r="AT3129" s="68"/>
    </row>
    <row r="3130" spans="20:46" ht="18.75" customHeight="1">
      <c r="T3130" s="68"/>
      <c r="U3130" s="68"/>
      <c r="V3130" s="68"/>
      <c r="W3130" s="68"/>
      <c r="X3130" s="68"/>
      <c r="Y3130" s="68"/>
      <c r="Z3130" s="68"/>
      <c r="AA3130" s="68"/>
      <c r="AB3130" s="68"/>
      <c r="AC3130" s="68"/>
      <c r="AD3130" s="68"/>
      <c r="AE3130" s="68"/>
      <c r="AF3130" s="68"/>
      <c r="AH3130" s="68"/>
      <c r="AI3130" s="68"/>
      <c r="AJ3130" s="68"/>
      <c r="AK3130" s="68"/>
      <c r="AL3130" s="68"/>
      <c r="AM3130" s="68"/>
      <c r="AN3130" s="68"/>
      <c r="AO3130" s="68"/>
      <c r="AP3130" s="68"/>
      <c r="AQ3130" s="68"/>
      <c r="AR3130" s="68"/>
      <c r="AS3130" s="68"/>
      <c r="AT3130" s="68"/>
    </row>
    <row r="3131" spans="20:46" ht="18.75" customHeight="1">
      <c r="T3131" s="68"/>
      <c r="U3131" s="68"/>
      <c r="V3131" s="68"/>
      <c r="W3131" s="68"/>
      <c r="X3131" s="68"/>
      <c r="Y3131" s="68"/>
      <c r="Z3131" s="68"/>
      <c r="AA3131" s="68"/>
      <c r="AB3131" s="68"/>
      <c r="AC3131" s="68"/>
      <c r="AD3131" s="68"/>
      <c r="AE3131" s="68"/>
      <c r="AF3131" s="68"/>
      <c r="AH3131" s="68"/>
      <c r="AI3131" s="68"/>
      <c r="AJ3131" s="68"/>
      <c r="AK3131" s="68"/>
      <c r="AL3131" s="68"/>
      <c r="AM3131" s="68"/>
      <c r="AN3131" s="68"/>
      <c r="AO3131" s="68"/>
      <c r="AP3131" s="68"/>
      <c r="AQ3131" s="68"/>
      <c r="AR3131" s="68"/>
      <c r="AS3131" s="68"/>
      <c r="AT3131" s="68"/>
    </row>
    <row r="3132" spans="20:46" ht="18.75" customHeight="1">
      <c r="T3132" s="68"/>
      <c r="U3132" s="68"/>
      <c r="V3132" s="68"/>
      <c r="W3132" s="68"/>
      <c r="X3132" s="68"/>
      <c r="Y3132" s="68"/>
      <c r="Z3132" s="68"/>
      <c r="AA3132" s="68"/>
      <c r="AB3132" s="68"/>
      <c r="AC3132" s="68"/>
      <c r="AD3132" s="68"/>
      <c r="AE3132" s="68"/>
      <c r="AF3132" s="68"/>
      <c r="AH3132" s="68"/>
      <c r="AI3132" s="68"/>
      <c r="AJ3132" s="68"/>
      <c r="AK3132" s="68"/>
      <c r="AL3132" s="68"/>
      <c r="AM3132" s="68"/>
      <c r="AN3132" s="68"/>
      <c r="AO3132" s="68"/>
      <c r="AP3132" s="68"/>
      <c r="AQ3132" s="68"/>
      <c r="AR3132" s="68"/>
      <c r="AS3132" s="68"/>
      <c r="AT3132" s="68"/>
    </row>
    <row r="3133" spans="20:46" ht="18.75" customHeight="1">
      <c r="T3133" s="68"/>
      <c r="U3133" s="68"/>
      <c r="V3133" s="68"/>
      <c r="W3133" s="68"/>
      <c r="X3133" s="68"/>
      <c r="Y3133" s="68"/>
      <c r="Z3133" s="68"/>
      <c r="AA3133" s="68"/>
      <c r="AB3133" s="68"/>
      <c r="AC3133" s="68"/>
      <c r="AD3133" s="68"/>
      <c r="AE3133" s="68"/>
      <c r="AF3133" s="68"/>
      <c r="AH3133" s="68"/>
      <c r="AI3133" s="68"/>
      <c r="AJ3133" s="68"/>
      <c r="AK3133" s="68"/>
      <c r="AL3133" s="68"/>
      <c r="AM3133" s="68"/>
      <c r="AN3133" s="68"/>
      <c r="AO3133" s="68"/>
      <c r="AP3133" s="68"/>
      <c r="AQ3133" s="68"/>
      <c r="AR3133" s="68"/>
      <c r="AS3133" s="68"/>
      <c r="AT3133" s="68"/>
    </row>
    <row r="3134" spans="20:46" ht="18.75" customHeight="1">
      <c r="T3134" s="68"/>
      <c r="U3134" s="68"/>
      <c r="V3134" s="68"/>
      <c r="W3134" s="68"/>
      <c r="X3134" s="68"/>
      <c r="Y3134" s="68"/>
      <c r="Z3134" s="68"/>
      <c r="AA3134" s="68"/>
      <c r="AB3134" s="68"/>
      <c r="AC3134" s="68"/>
      <c r="AD3134" s="68"/>
      <c r="AE3134" s="68"/>
      <c r="AF3134" s="68"/>
      <c r="AH3134" s="68"/>
      <c r="AI3134" s="68"/>
      <c r="AJ3134" s="68"/>
      <c r="AK3134" s="68"/>
      <c r="AL3134" s="68"/>
      <c r="AM3134" s="68"/>
      <c r="AN3134" s="68"/>
      <c r="AO3134" s="68"/>
      <c r="AP3134" s="68"/>
      <c r="AQ3134" s="68"/>
      <c r="AR3134" s="68"/>
      <c r="AS3134" s="68"/>
      <c r="AT3134" s="68"/>
    </row>
    <row r="3135" spans="20:46" ht="18.75" customHeight="1">
      <c r="T3135" s="68"/>
      <c r="U3135" s="68"/>
      <c r="V3135" s="68"/>
      <c r="W3135" s="68"/>
      <c r="X3135" s="68"/>
      <c r="Y3135" s="68"/>
      <c r="Z3135" s="68"/>
      <c r="AA3135" s="68"/>
      <c r="AB3135" s="68"/>
      <c r="AC3135" s="68"/>
      <c r="AD3135" s="68"/>
      <c r="AE3135" s="68"/>
      <c r="AF3135" s="68"/>
      <c r="AH3135" s="68"/>
      <c r="AI3135" s="68"/>
      <c r="AJ3135" s="68"/>
      <c r="AK3135" s="68"/>
      <c r="AL3135" s="68"/>
      <c r="AM3135" s="68"/>
      <c r="AN3135" s="68"/>
      <c r="AO3135" s="68"/>
      <c r="AP3135" s="68"/>
      <c r="AQ3135" s="68"/>
      <c r="AR3135" s="68"/>
      <c r="AS3135" s="68"/>
      <c r="AT3135" s="68"/>
    </row>
    <row r="3136" spans="20:46" ht="18.75" customHeight="1">
      <c r="T3136" s="68"/>
      <c r="U3136" s="68"/>
      <c r="V3136" s="68"/>
      <c r="W3136" s="68"/>
      <c r="X3136" s="68"/>
      <c r="Y3136" s="68"/>
      <c r="Z3136" s="68"/>
      <c r="AA3136" s="68"/>
      <c r="AB3136" s="68"/>
      <c r="AC3136" s="68"/>
      <c r="AD3136" s="68"/>
      <c r="AE3136" s="68"/>
      <c r="AF3136" s="68"/>
      <c r="AH3136" s="68"/>
      <c r="AI3136" s="68"/>
      <c r="AJ3136" s="68"/>
      <c r="AK3136" s="68"/>
      <c r="AL3136" s="68"/>
      <c r="AM3136" s="68"/>
      <c r="AN3136" s="68"/>
      <c r="AO3136" s="68"/>
      <c r="AP3136" s="68"/>
      <c r="AQ3136" s="68"/>
      <c r="AR3136" s="68"/>
      <c r="AS3136" s="68"/>
      <c r="AT3136" s="68"/>
    </row>
    <row r="3137" spans="20:46" ht="18.75" customHeight="1">
      <c r="T3137" s="68"/>
      <c r="U3137" s="68"/>
      <c r="V3137" s="68"/>
      <c r="W3137" s="68"/>
      <c r="X3137" s="68"/>
      <c r="Y3137" s="68"/>
      <c r="Z3137" s="68"/>
      <c r="AA3137" s="68"/>
      <c r="AB3137" s="68"/>
      <c r="AC3137" s="68"/>
      <c r="AD3137" s="68"/>
      <c r="AE3137" s="68"/>
      <c r="AF3137" s="68"/>
      <c r="AH3137" s="68"/>
      <c r="AI3137" s="68"/>
      <c r="AJ3137" s="68"/>
      <c r="AK3137" s="68"/>
      <c r="AL3137" s="68"/>
      <c r="AM3137" s="68"/>
      <c r="AN3137" s="68"/>
      <c r="AO3137" s="68"/>
      <c r="AP3137" s="68"/>
      <c r="AQ3137" s="68"/>
      <c r="AR3137" s="68"/>
      <c r="AS3137" s="68"/>
      <c r="AT3137" s="68"/>
    </row>
    <row r="3138" spans="20:46" ht="18.75" customHeight="1">
      <c r="T3138" s="68"/>
      <c r="U3138" s="68"/>
      <c r="V3138" s="68"/>
      <c r="W3138" s="68"/>
      <c r="X3138" s="68"/>
      <c r="Y3138" s="68"/>
      <c r="Z3138" s="68"/>
      <c r="AA3138" s="68"/>
      <c r="AB3138" s="68"/>
      <c r="AC3138" s="68"/>
      <c r="AD3138" s="68"/>
      <c r="AE3138" s="68"/>
      <c r="AF3138" s="68"/>
      <c r="AH3138" s="68"/>
      <c r="AI3138" s="68"/>
      <c r="AJ3138" s="68"/>
      <c r="AK3138" s="68"/>
      <c r="AL3138" s="68"/>
      <c r="AM3138" s="68"/>
      <c r="AN3138" s="68"/>
      <c r="AO3138" s="68"/>
      <c r="AP3138" s="68"/>
      <c r="AQ3138" s="68"/>
      <c r="AR3138" s="68"/>
      <c r="AS3138" s="68"/>
      <c r="AT3138" s="68"/>
    </row>
    <row r="3139" spans="20:46" ht="18.75" customHeight="1">
      <c r="T3139" s="68"/>
      <c r="U3139" s="68"/>
      <c r="V3139" s="68"/>
      <c r="W3139" s="68"/>
      <c r="X3139" s="68"/>
      <c r="Y3139" s="68"/>
      <c r="Z3139" s="68"/>
      <c r="AA3139" s="68"/>
      <c r="AB3139" s="68"/>
      <c r="AC3139" s="68"/>
      <c r="AD3139" s="68"/>
      <c r="AE3139" s="68"/>
      <c r="AF3139" s="68"/>
      <c r="AH3139" s="68"/>
      <c r="AI3139" s="68"/>
      <c r="AJ3139" s="68"/>
      <c r="AK3139" s="68"/>
      <c r="AL3139" s="68"/>
      <c r="AM3139" s="68"/>
      <c r="AN3139" s="68"/>
      <c r="AO3139" s="68"/>
      <c r="AP3139" s="68"/>
      <c r="AQ3139" s="68"/>
      <c r="AR3139" s="68"/>
      <c r="AS3139" s="68"/>
      <c r="AT3139" s="68"/>
    </row>
    <row r="3140" spans="20:46" ht="18.75" customHeight="1">
      <c r="T3140" s="68"/>
      <c r="U3140" s="68"/>
      <c r="V3140" s="68"/>
      <c r="W3140" s="68"/>
      <c r="X3140" s="68"/>
      <c r="Y3140" s="68"/>
      <c r="Z3140" s="68"/>
      <c r="AA3140" s="68"/>
      <c r="AB3140" s="68"/>
      <c r="AC3140" s="68"/>
      <c r="AD3140" s="68"/>
      <c r="AE3140" s="68"/>
      <c r="AF3140" s="68"/>
      <c r="AH3140" s="68"/>
      <c r="AI3140" s="68"/>
      <c r="AJ3140" s="68"/>
      <c r="AK3140" s="68"/>
      <c r="AL3140" s="68"/>
      <c r="AM3140" s="68"/>
      <c r="AN3140" s="68"/>
      <c r="AO3140" s="68"/>
      <c r="AP3140" s="68"/>
      <c r="AQ3140" s="68"/>
      <c r="AR3140" s="68"/>
      <c r="AS3140" s="68"/>
      <c r="AT3140" s="68"/>
    </row>
    <row r="3141" spans="20:46" ht="18.75" customHeight="1">
      <c r="T3141" s="68"/>
      <c r="U3141" s="68"/>
      <c r="V3141" s="68"/>
      <c r="W3141" s="68"/>
      <c r="X3141" s="68"/>
      <c r="Y3141" s="68"/>
      <c r="Z3141" s="68"/>
      <c r="AA3141" s="68"/>
      <c r="AB3141" s="68"/>
      <c r="AC3141" s="68"/>
      <c r="AD3141" s="68"/>
      <c r="AE3141" s="68"/>
      <c r="AF3141" s="68"/>
      <c r="AH3141" s="68"/>
      <c r="AI3141" s="68"/>
      <c r="AJ3141" s="68"/>
      <c r="AK3141" s="68"/>
      <c r="AL3141" s="68"/>
      <c r="AM3141" s="68"/>
      <c r="AN3141" s="68"/>
      <c r="AO3141" s="68"/>
      <c r="AP3141" s="68"/>
      <c r="AQ3141" s="68"/>
      <c r="AR3141" s="68"/>
      <c r="AS3141" s="68"/>
      <c r="AT3141" s="68"/>
    </row>
    <row r="3142" spans="20:46" ht="18.75" customHeight="1">
      <c r="T3142" s="68"/>
      <c r="U3142" s="68"/>
      <c r="V3142" s="68"/>
      <c r="W3142" s="68"/>
      <c r="X3142" s="68"/>
      <c r="Y3142" s="68"/>
      <c r="Z3142" s="68"/>
      <c r="AA3142" s="68"/>
      <c r="AB3142" s="68"/>
      <c r="AC3142" s="68"/>
      <c r="AD3142" s="68"/>
      <c r="AE3142" s="68"/>
      <c r="AF3142" s="68"/>
      <c r="AH3142" s="68"/>
      <c r="AI3142" s="68"/>
      <c r="AJ3142" s="68"/>
      <c r="AK3142" s="68"/>
      <c r="AL3142" s="68"/>
      <c r="AM3142" s="68"/>
      <c r="AN3142" s="68"/>
      <c r="AO3142" s="68"/>
      <c r="AP3142" s="68"/>
      <c r="AQ3142" s="68"/>
      <c r="AR3142" s="68"/>
      <c r="AS3142" s="68"/>
      <c r="AT3142" s="68"/>
    </row>
    <row r="3143" spans="20:46" ht="18.75" customHeight="1">
      <c r="T3143" s="68"/>
      <c r="U3143" s="68"/>
      <c r="V3143" s="68"/>
      <c r="W3143" s="68"/>
      <c r="X3143" s="68"/>
      <c r="Y3143" s="68"/>
      <c r="Z3143" s="68"/>
      <c r="AA3143" s="68"/>
      <c r="AB3143" s="68"/>
      <c r="AC3143" s="68"/>
      <c r="AD3143" s="68"/>
      <c r="AE3143" s="68"/>
      <c r="AF3143" s="68"/>
      <c r="AH3143" s="68"/>
      <c r="AI3143" s="68"/>
      <c r="AJ3143" s="68"/>
      <c r="AK3143" s="68"/>
      <c r="AL3143" s="68"/>
      <c r="AM3143" s="68"/>
      <c r="AN3143" s="68"/>
      <c r="AO3143" s="68"/>
      <c r="AP3143" s="68"/>
      <c r="AQ3143" s="68"/>
      <c r="AR3143" s="68"/>
      <c r="AS3143" s="68"/>
      <c r="AT3143" s="68"/>
    </row>
    <row r="3144" spans="20:46" ht="18.75" customHeight="1">
      <c r="T3144" s="68"/>
      <c r="U3144" s="68"/>
      <c r="V3144" s="68"/>
      <c r="W3144" s="68"/>
      <c r="X3144" s="68"/>
      <c r="Y3144" s="68"/>
      <c r="Z3144" s="68"/>
      <c r="AA3144" s="68"/>
      <c r="AB3144" s="68"/>
      <c r="AC3144" s="68"/>
      <c r="AD3144" s="68"/>
      <c r="AE3144" s="68"/>
      <c r="AF3144" s="68"/>
      <c r="AH3144" s="68"/>
      <c r="AI3144" s="68"/>
      <c r="AJ3144" s="68"/>
      <c r="AK3144" s="68"/>
      <c r="AL3144" s="68"/>
      <c r="AM3144" s="68"/>
      <c r="AN3144" s="68"/>
      <c r="AO3144" s="68"/>
      <c r="AP3144" s="68"/>
      <c r="AQ3144" s="68"/>
      <c r="AR3144" s="68"/>
      <c r="AS3144" s="68"/>
      <c r="AT3144" s="68"/>
    </row>
    <row r="3145" spans="20:46" ht="18.75" customHeight="1">
      <c r="T3145" s="68"/>
      <c r="U3145" s="68"/>
      <c r="V3145" s="68"/>
      <c r="W3145" s="68"/>
      <c r="X3145" s="68"/>
      <c r="Y3145" s="68"/>
      <c r="Z3145" s="68"/>
      <c r="AA3145" s="68"/>
      <c r="AB3145" s="68"/>
      <c r="AC3145" s="68"/>
      <c r="AD3145" s="68"/>
      <c r="AE3145" s="68"/>
      <c r="AF3145" s="68"/>
      <c r="AH3145" s="68"/>
      <c r="AI3145" s="68"/>
      <c r="AJ3145" s="68"/>
      <c r="AK3145" s="68"/>
      <c r="AL3145" s="68"/>
      <c r="AM3145" s="68"/>
      <c r="AN3145" s="68"/>
      <c r="AO3145" s="68"/>
      <c r="AP3145" s="68"/>
      <c r="AQ3145" s="68"/>
      <c r="AR3145" s="68"/>
      <c r="AS3145" s="68"/>
      <c r="AT3145" s="68"/>
    </row>
    <row r="3146" spans="20:46" ht="18.75" customHeight="1">
      <c r="T3146" s="68"/>
      <c r="U3146" s="68"/>
      <c r="V3146" s="68"/>
      <c r="W3146" s="68"/>
      <c r="X3146" s="68"/>
      <c r="Y3146" s="68"/>
      <c r="Z3146" s="68"/>
      <c r="AA3146" s="68"/>
      <c r="AB3146" s="68"/>
      <c r="AC3146" s="68"/>
      <c r="AD3146" s="68"/>
      <c r="AE3146" s="68"/>
      <c r="AF3146" s="68"/>
      <c r="AH3146" s="68"/>
      <c r="AI3146" s="68"/>
      <c r="AJ3146" s="68"/>
      <c r="AK3146" s="68"/>
      <c r="AL3146" s="68"/>
      <c r="AM3146" s="68"/>
      <c r="AN3146" s="68"/>
      <c r="AO3146" s="68"/>
      <c r="AP3146" s="68"/>
      <c r="AQ3146" s="68"/>
      <c r="AR3146" s="68"/>
      <c r="AS3146" s="68"/>
      <c r="AT3146" s="68"/>
    </row>
    <row r="3147" spans="20:46" ht="18.75" customHeight="1">
      <c r="T3147" s="68"/>
      <c r="U3147" s="68"/>
      <c r="V3147" s="68"/>
      <c r="W3147" s="68"/>
      <c r="X3147" s="68"/>
      <c r="Y3147" s="68"/>
      <c r="Z3147" s="68"/>
      <c r="AA3147" s="68"/>
      <c r="AB3147" s="68"/>
      <c r="AC3147" s="68"/>
      <c r="AD3147" s="68"/>
      <c r="AE3147" s="68"/>
      <c r="AF3147" s="68"/>
      <c r="AH3147" s="68"/>
      <c r="AI3147" s="68"/>
      <c r="AJ3147" s="68"/>
      <c r="AK3147" s="68"/>
      <c r="AL3147" s="68"/>
      <c r="AM3147" s="68"/>
      <c r="AN3147" s="68"/>
      <c r="AO3147" s="68"/>
      <c r="AP3147" s="68"/>
      <c r="AQ3147" s="68"/>
      <c r="AR3147" s="68"/>
      <c r="AS3147" s="68"/>
      <c r="AT3147" s="68"/>
    </row>
    <row r="3148" spans="20:46" ht="18.75" customHeight="1">
      <c r="T3148" s="68"/>
      <c r="U3148" s="68"/>
      <c r="V3148" s="68"/>
      <c r="W3148" s="68"/>
      <c r="X3148" s="68"/>
      <c r="Y3148" s="68"/>
      <c r="Z3148" s="68"/>
      <c r="AA3148" s="68"/>
      <c r="AB3148" s="68"/>
      <c r="AC3148" s="68"/>
      <c r="AD3148" s="68"/>
      <c r="AE3148" s="68"/>
      <c r="AF3148" s="68"/>
      <c r="AH3148" s="68"/>
      <c r="AI3148" s="68"/>
      <c r="AJ3148" s="68"/>
      <c r="AK3148" s="68"/>
      <c r="AL3148" s="68"/>
      <c r="AM3148" s="68"/>
      <c r="AN3148" s="68"/>
      <c r="AO3148" s="68"/>
      <c r="AP3148" s="68"/>
      <c r="AQ3148" s="68"/>
      <c r="AR3148" s="68"/>
      <c r="AS3148" s="68"/>
      <c r="AT3148" s="68"/>
    </row>
    <row r="3149" spans="20:46" ht="18.75" customHeight="1">
      <c r="T3149" s="68"/>
      <c r="U3149" s="68"/>
      <c r="V3149" s="68"/>
      <c r="W3149" s="68"/>
      <c r="X3149" s="68"/>
      <c r="Y3149" s="68"/>
      <c r="Z3149" s="68"/>
      <c r="AA3149" s="68"/>
      <c r="AB3149" s="68"/>
      <c r="AC3149" s="68"/>
      <c r="AD3149" s="68"/>
      <c r="AE3149" s="68"/>
      <c r="AF3149" s="68"/>
      <c r="AH3149" s="68"/>
      <c r="AI3149" s="68"/>
      <c r="AJ3149" s="68"/>
      <c r="AK3149" s="68"/>
      <c r="AL3149" s="68"/>
      <c r="AM3149" s="68"/>
      <c r="AN3149" s="68"/>
      <c r="AO3149" s="68"/>
      <c r="AP3149" s="68"/>
      <c r="AQ3149" s="68"/>
      <c r="AR3149" s="68"/>
      <c r="AS3149" s="68"/>
      <c r="AT3149" s="68"/>
    </row>
    <row r="3150" spans="20:46" ht="18.75" customHeight="1">
      <c r="T3150" s="68"/>
      <c r="U3150" s="68"/>
      <c r="V3150" s="68"/>
      <c r="W3150" s="68"/>
      <c r="X3150" s="68"/>
      <c r="Y3150" s="68"/>
      <c r="Z3150" s="68"/>
      <c r="AA3150" s="68"/>
      <c r="AB3150" s="68"/>
      <c r="AC3150" s="68"/>
      <c r="AD3150" s="68"/>
      <c r="AE3150" s="68"/>
      <c r="AF3150" s="68"/>
      <c r="AH3150" s="68"/>
      <c r="AI3150" s="68"/>
      <c r="AJ3150" s="68"/>
      <c r="AK3150" s="68"/>
      <c r="AL3150" s="68"/>
      <c r="AM3150" s="68"/>
      <c r="AN3150" s="68"/>
      <c r="AO3150" s="68"/>
      <c r="AP3150" s="68"/>
      <c r="AQ3150" s="68"/>
      <c r="AR3150" s="68"/>
      <c r="AS3150" s="68"/>
      <c r="AT3150" s="68"/>
    </row>
    <row r="3151" spans="20:46" ht="18.75" customHeight="1">
      <c r="T3151" s="68"/>
      <c r="U3151" s="68"/>
      <c r="V3151" s="68"/>
      <c r="W3151" s="68"/>
      <c r="X3151" s="68"/>
      <c r="Y3151" s="68"/>
      <c r="Z3151" s="68"/>
      <c r="AA3151" s="68"/>
      <c r="AB3151" s="68"/>
      <c r="AC3151" s="68"/>
      <c r="AD3151" s="68"/>
      <c r="AE3151" s="68"/>
      <c r="AF3151" s="68"/>
      <c r="AH3151" s="68"/>
      <c r="AI3151" s="68"/>
      <c r="AJ3151" s="68"/>
      <c r="AK3151" s="68"/>
      <c r="AL3151" s="68"/>
      <c r="AM3151" s="68"/>
      <c r="AN3151" s="68"/>
      <c r="AO3151" s="68"/>
      <c r="AP3151" s="68"/>
      <c r="AQ3151" s="68"/>
      <c r="AR3151" s="68"/>
      <c r="AS3151" s="68"/>
      <c r="AT3151" s="68"/>
    </row>
    <row r="3152" spans="20:46" ht="18.75" customHeight="1">
      <c r="T3152" s="68"/>
      <c r="U3152" s="68"/>
      <c r="V3152" s="68"/>
      <c r="W3152" s="68"/>
      <c r="X3152" s="68"/>
      <c r="Y3152" s="68"/>
      <c r="Z3152" s="68"/>
      <c r="AA3152" s="68"/>
      <c r="AB3152" s="68"/>
      <c r="AC3152" s="68"/>
      <c r="AD3152" s="68"/>
      <c r="AE3152" s="68"/>
      <c r="AF3152" s="68"/>
      <c r="AH3152" s="68"/>
      <c r="AI3152" s="68"/>
      <c r="AJ3152" s="68"/>
      <c r="AK3152" s="68"/>
      <c r="AL3152" s="68"/>
      <c r="AM3152" s="68"/>
      <c r="AN3152" s="68"/>
      <c r="AO3152" s="68"/>
      <c r="AP3152" s="68"/>
      <c r="AQ3152" s="68"/>
      <c r="AR3152" s="68"/>
      <c r="AS3152" s="68"/>
      <c r="AT3152" s="68"/>
    </row>
    <row r="3153" spans="20:46" ht="18.75" customHeight="1">
      <c r="T3153" s="68"/>
      <c r="U3153" s="68"/>
      <c r="V3153" s="68"/>
      <c r="W3153" s="68"/>
      <c r="X3153" s="68"/>
      <c r="Y3153" s="68"/>
      <c r="Z3153" s="68"/>
      <c r="AA3153" s="68"/>
      <c r="AB3153" s="68"/>
      <c r="AC3153" s="68"/>
      <c r="AD3153" s="68"/>
      <c r="AE3153" s="68"/>
      <c r="AF3153" s="68"/>
      <c r="AH3153" s="68"/>
      <c r="AI3153" s="68"/>
      <c r="AJ3153" s="68"/>
      <c r="AK3153" s="68"/>
      <c r="AL3153" s="68"/>
      <c r="AM3153" s="68"/>
      <c r="AN3153" s="68"/>
      <c r="AO3153" s="68"/>
      <c r="AP3153" s="68"/>
      <c r="AQ3153" s="68"/>
      <c r="AR3153" s="68"/>
      <c r="AS3153" s="68"/>
      <c r="AT3153" s="68"/>
    </row>
    <row r="3154" spans="20:46" ht="18.75" customHeight="1">
      <c r="T3154" s="68"/>
      <c r="U3154" s="68"/>
      <c r="V3154" s="68"/>
      <c r="W3154" s="68"/>
      <c r="X3154" s="68"/>
      <c r="Y3154" s="68"/>
      <c r="Z3154" s="68"/>
      <c r="AA3154" s="68"/>
      <c r="AB3154" s="68"/>
      <c r="AC3154" s="68"/>
      <c r="AD3154" s="68"/>
      <c r="AE3154" s="68"/>
      <c r="AF3154" s="68"/>
      <c r="AH3154" s="68"/>
      <c r="AI3154" s="68"/>
      <c r="AJ3154" s="68"/>
      <c r="AK3154" s="68"/>
      <c r="AL3154" s="68"/>
      <c r="AM3154" s="68"/>
      <c r="AN3154" s="68"/>
      <c r="AO3154" s="68"/>
      <c r="AP3154" s="68"/>
      <c r="AQ3154" s="68"/>
      <c r="AR3154" s="68"/>
      <c r="AS3154" s="68"/>
      <c r="AT3154" s="68"/>
    </row>
    <row r="3155" spans="20:46" ht="18.75" customHeight="1">
      <c r="T3155" s="68"/>
      <c r="U3155" s="68"/>
      <c r="V3155" s="68"/>
      <c r="W3155" s="68"/>
      <c r="X3155" s="68"/>
      <c r="Y3155" s="68"/>
      <c r="Z3155" s="68"/>
      <c r="AA3155" s="68"/>
      <c r="AB3155" s="68"/>
      <c r="AC3155" s="68"/>
      <c r="AD3155" s="68"/>
      <c r="AE3155" s="68"/>
      <c r="AF3155" s="68"/>
      <c r="AH3155" s="68"/>
      <c r="AI3155" s="68"/>
      <c r="AJ3155" s="68"/>
      <c r="AK3155" s="68"/>
      <c r="AL3155" s="68"/>
      <c r="AM3155" s="68"/>
      <c r="AN3155" s="68"/>
      <c r="AO3155" s="68"/>
      <c r="AP3155" s="68"/>
      <c r="AQ3155" s="68"/>
      <c r="AR3155" s="68"/>
      <c r="AS3155" s="68"/>
      <c r="AT3155" s="68"/>
    </row>
    <row r="3156" spans="20:46" ht="18.75" customHeight="1">
      <c r="T3156" s="68"/>
      <c r="U3156" s="68"/>
      <c r="V3156" s="68"/>
      <c r="W3156" s="68"/>
      <c r="X3156" s="68"/>
      <c r="Y3156" s="68"/>
      <c r="Z3156" s="68"/>
      <c r="AA3156" s="68"/>
      <c r="AB3156" s="68"/>
      <c r="AC3156" s="68"/>
      <c r="AD3156" s="68"/>
      <c r="AE3156" s="68"/>
      <c r="AF3156" s="68"/>
      <c r="AH3156" s="68"/>
      <c r="AI3156" s="68"/>
      <c r="AJ3156" s="68"/>
      <c r="AK3156" s="68"/>
      <c r="AL3156" s="68"/>
      <c r="AM3156" s="68"/>
      <c r="AN3156" s="68"/>
      <c r="AO3156" s="68"/>
      <c r="AP3156" s="68"/>
      <c r="AQ3156" s="68"/>
      <c r="AR3156" s="68"/>
      <c r="AS3156" s="68"/>
      <c r="AT3156" s="68"/>
    </row>
    <row r="3157" spans="20:46" ht="18.75" customHeight="1">
      <c r="T3157" s="68"/>
      <c r="U3157" s="68"/>
      <c r="V3157" s="68"/>
      <c r="W3157" s="68"/>
      <c r="X3157" s="68"/>
      <c r="Y3157" s="68"/>
      <c r="Z3157" s="68"/>
      <c r="AA3157" s="68"/>
      <c r="AB3157" s="68"/>
      <c r="AC3157" s="68"/>
      <c r="AD3157" s="68"/>
      <c r="AE3157" s="68"/>
      <c r="AF3157" s="68"/>
      <c r="AH3157" s="68"/>
      <c r="AI3157" s="68"/>
      <c r="AJ3157" s="68"/>
      <c r="AK3157" s="68"/>
      <c r="AL3157" s="68"/>
      <c r="AM3157" s="68"/>
      <c r="AN3157" s="68"/>
      <c r="AO3157" s="68"/>
      <c r="AP3157" s="68"/>
      <c r="AQ3157" s="68"/>
      <c r="AR3157" s="68"/>
      <c r="AS3157" s="68"/>
      <c r="AT3157" s="68"/>
    </row>
    <row r="3158" spans="20:46" ht="18.75" customHeight="1">
      <c r="T3158" s="68"/>
      <c r="U3158" s="68"/>
      <c r="V3158" s="68"/>
      <c r="W3158" s="68"/>
      <c r="X3158" s="68"/>
      <c r="Y3158" s="68"/>
      <c r="Z3158" s="68"/>
      <c r="AA3158" s="68"/>
      <c r="AB3158" s="68"/>
      <c r="AC3158" s="68"/>
      <c r="AD3158" s="68"/>
      <c r="AE3158" s="68"/>
      <c r="AF3158" s="68"/>
      <c r="AH3158" s="68"/>
      <c r="AI3158" s="68"/>
      <c r="AJ3158" s="68"/>
      <c r="AK3158" s="68"/>
      <c r="AL3158" s="68"/>
      <c r="AM3158" s="68"/>
      <c r="AN3158" s="68"/>
      <c r="AO3158" s="68"/>
      <c r="AP3158" s="68"/>
      <c r="AQ3158" s="68"/>
      <c r="AR3158" s="68"/>
      <c r="AS3158" s="68"/>
      <c r="AT3158" s="68"/>
    </row>
    <row r="3159" spans="20:46" ht="18.75" customHeight="1">
      <c r="T3159" s="68"/>
      <c r="U3159" s="68"/>
      <c r="V3159" s="68"/>
      <c r="W3159" s="68"/>
      <c r="X3159" s="68"/>
      <c r="Y3159" s="68"/>
      <c r="Z3159" s="68"/>
      <c r="AA3159" s="68"/>
      <c r="AB3159" s="68"/>
      <c r="AC3159" s="68"/>
      <c r="AD3159" s="68"/>
      <c r="AE3159" s="68"/>
      <c r="AF3159" s="68"/>
      <c r="AH3159" s="68"/>
      <c r="AI3159" s="68"/>
      <c r="AJ3159" s="68"/>
      <c r="AK3159" s="68"/>
      <c r="AL3159" s="68"/>
      <c r="AM3159" s="68"/>
      <c r="AN3159" s="68"/>
      <c r="AO3159" s="68"/>
      <c r="AP3159" s="68"/>
      <c r="AQ3159" s="68"/>
      <c r="AR3159" s="68"/>
      <c r="AS3159" s="68"/>
      <c r="AT3159" s="68"/>
    </row>
    <row r="3160" spans="20:46" ht="18.75" customHeight="1">
      <c r="T3160" s="68"/>
      <c r="U3160" s="68"/>
      <c r="V3160" s="68"/>
      <c r="W3160" s="68"/>
      <c r="X3160" s="68"/>
      <c r="Y3160" s="68"/>
      <c r="Z3160" s="68"/>
      <c r="AA3160" s="68"/>
      <c r="AB3160" s="68"/>
      <c r="AC3160" s="68"/>
      <c r="AD3160" s="68"/>
      <c r="AE3160" s="68"/>
      <c r="AF3160" s="68"/>
      <c r="AH3160" s="68"/>
      <c r="AI3160" s="68"/>
      <c r="AJ3160" s="68"/>
      <c r="AK3160" s="68"/>
      <c r="AL3160" s="68"/>
      <c r="AM3160" s="68"/>
      <c r="AN3160" s="68"/>
      <c r="AO3160" s="68"/>
      <c r="AP3160" s="68"/>
      <c r="AQ3160" s="68"/>
      <c r="AR3160" s="68"/>
      <c r="AS3160" s="68"/>
      <c r="AT3160" s="68"/>
    </row>
    <row r="3161" spans="20:46" ht="18.75" customHeight="1">
      <c r="T3161" s="68"/>
      <c r="U3161" s="68"/>
      <c r="V3161" s="68"/>
      <c r="W3161" s="68"/>
      <c r="X3161" s="68"/>
      <c r="Y3161" s="68"/>
      <c r="Z3161" s="68"/>
      <c r="AA3161" s="68"/>
      <c r="AB3161" s="68"/>
      <c r="AC3161" s="68"/>
      <c r="AD3161" s="68"/>
      <c r="AE3161" s="68"/>
      <c r="AF3161" s="68"/>
      <c r="AH3161" s="68"/>
      <c r="AI3161" s="68"/>
      <c r="AJ3161" s="68"/>
      <c r="AK3161" s="68"/>
      <c r="AL3161" s="68"/>
      <c r="AM3161" s="68"/>
      <c r="AN3161" s="68"/>
      <c r="AO3161" s="68"/>
      <c r="AP3161" s="68"/>
      <c r="AQ3161" s="68"/>
      <c r="AR3161" s="68"/>
      <c r="AS3161" s="68"/>
      <c r="AT3161" s="68"/>
    </row>
    <row r="3162" spans="20:46" ht="18.75" customHeight="1">
      <c r="T3162" s="68"/>
      <c r="U3162" s="68"/>
      <c r="V3162" s="68"/>
      <c r="W3162" s="68"/>
      <c r="X3162" s="68"/>
      <c r="Y3162" s="68"/>
      <c r="Z3162" s="68"/>
      <c r="AA3162" s="68"/>
      <c r="AB3162" s="68"/>
      <c r="AC3162" s="68"/>
      <c r="AD3162" s="68"/>
      <c r="AE3162" s="68"/>
      <c r="AF3162" s="68"/>
      <c r="AH3162" s="68"/>
      <c r="AI3162" s="68"/>
      <c r="AJ3162" s="68"/>
      <c r="AK3162" s="68"/>
      <c r="AL3162" s="68"/>
      <c r="AM3162" s="68"/>
      <c r="AN3162" s="68"/>
      <c r="AO3162" s="68"/>
      <c r="AP3162" s="68"/>
      <c r="AQ3162" s="68"/>
      <c r="AR3162" s="68"/>
      <c r="AS3162" s="68"/>
      <c r="AT3162" s="68"/>
    </row>
    <row r="3163" spans="20:46" ht="18.75" customHeight="1">
      <c r="T3163" s="68"/>
      <c r="U3163" s="68"/>
      <c r="V3163" s="68"/>
      <c r="W3163" s="68"/>
      <c r="X3163" s="68"/>
      <c r="Y3163" s="68"/>
      <c r="Z3163" s="68"/>
      <c r="AA3163" s="68"/>
      <c r="AB3163" s="68"/>
      <c r="AC3163" s="68"/>
      <c r="AD3163" s="68"/>
      <c r="AE3163" s="68"/>
      <c r="AF3163" s="68"/>
      <c r="AH3163" s="68"/>
      <c r="AI3163" s="68"/>
      <c r="AJ3163" s="68"/>
      <c r="AK3163" s="68"/>
      <c r="AL3163" s="68"/>
      <c r="AM3163" s="68"/>
      <c r="AN3163" s="68"/>
      <c r="AO3163" s="68"/>
      <c r="AP3163" s="68"/>
      <c r="AQ3163" s="68"/>
      <c r="AR3163" s="68"/>
      <c r="AS3163" s="68"/>
      <c r="AT3163" s="68"/>
    </row>
    <row r="3164" spans="20:46" ht="18.75" customHeight="1">
      <c r="T3164" s="68"/>
      <c r="U3164" s="68"/>
      <c r="V3164" s="68"/>
      <c r="W3164" s="68"/>
      <c r="X3164" s="68"/>
      <c r="Y3164" s="68"/>
      <c r="Z3164" s="68"/>
      <c r="AA3164" s="68"/>
      <c r="AB3164" s="68"/>
      <c r="AC3164" s="68"/>
      <c r="AD3164" s="68"/>
      <c r="AE3164" s="68"/>
      <c r="AF3164" s="68"/>
      <c r="AH3164" s="68"/>
      <c r="AI3164" s="68"/>
      <c r="AJ3164" s="68"/>
      <c r="AK3164" s="68"/>
      <c r="AL3164" s="68"/>
      <c r="AM3164" s="68"/>
      <c r="AN3164" s="68"/>
      <c r="AO3164" s="68"/>
      <c r="AP3164" s="68"/>
      <c r="AQ3164" s="68"/>
      <c r="AR3164" s="68"/>
      <c r="AS3164" s="68"/>
      <c r="AT3164" s="68"/>
    </row>
    <row r="3165" spans="20:46" ht="18.75" customHeight="1">
      <c r="T3165" s="68"/>
      <c r="U3165" s="68"/>
      <c r="V3165" s="68"/>
      <c r="W3165" s="68"/>
      <c r="X3165" s="68"/>
      <c r="Y3165" s="68"/>
      <c r="Z3165" s="68"/>
      <c r="AA3165" s="68"/>
      <c r="AB3165" s="68"/>
      <c r="AC3165" s="68"/>
      <c r="AD3165" s="68"/>
      <c r="AE3165" s="68"/>
      <c r="AF3165" s="68"/>
      <c r="AH3165" s="68"/>
      <c r="AI3165" s="68"/>
      <c r="AJ3165" s="68"/>
      <c r="AK3165" s="68"/>
      <c r="AL3165" s="68"/>
      <c r="AM3165" s="68"/>
      <c r="AN3165" s="68"/>
      <c r="AO3165" s="68"/>
      <c r="AP3165" s="68"/>
      <c r="AQ3165" s="68"/>
      <c r="AR3165" s="68"/>
      <c r="AS3165" s="68"/>
      <c r="AT3165" s="68"/>
    </row>
    <row r="3166" spans="20:46" ht="18.75" customHeight="1">
      <c r="T3166" s="68"/>
      <c r="U3166" s="68"/>
      <c r="V3166" s="68"/>
      <c r="W3166" s="68"/>
      <c r="X3166" s="68"/>
      <c r="Y3166" s="68"/>
      <c r="Z3166" s="68"/>
      <c r="AA3166" s="68"/>
      <c r="AB3166" s="68"/>
      <c r="AC3166" s="68"/>
      <c r="AD3166" s="68"/>
      <c r="AE3166" s="68"/>
      <c r="AF3166" s="68"/>
      <c r="AH3166" s="68"/>
      <c r="AI3166" s="68"/>
      <c r="AJ3166" s="68"/>
      <c r="AK3166" s="68"/>
      <c r="AL3166" s="68"/>
      <c r="AM3166" s="68"/>
      <c r="AN3166" s="68"/>
      <c r="AO3166" s="68"/>
      <c r="AP3166" s="68"/>
      <c r="AQ3166" s="68"/>
      <c r="AR3166" s="68"/>
      <c r="AS3166" s="68"/>
      <c r="AT3166" s="68"/>
    </row>
    <row r="3167" spans="20:46" ht="18.75" customHeight="1">
      <c r="T3167" s="68"/>
      <c r="U3167" s="68"/>
      <c r="V3167" s="68"/>
      <c r="W3167" s="68"/>
      <c r="X3167" s="68"/>
      <c r="Y3167" s="68"/>
      <c r="Z3167" s="68"/>
      <c r="AA3167" s="68"/>
      <c r="AB3167" s="68"/>
      <c r="AC3167" s="68"/>
      <c r="AD3167" s="68"/>
      <c r="AE3167" s="68"/>
      <c r="AF3167" s="68"/>
      <c r="AH3167" s="68"/>
      <c r="AI3167" s="68"/>
      <c r="AJ3167" s="68"/>
      <c r="AK3167" s="68"/>
      <c r="AL3167" s="68"/>
      <c r="AM3167" s="68"/>
      <c r="AN3167" s="68"/>
      <c r="AO3167" s="68"/>
      <c r="AP3167" s="68"/>
      <c r="AQ3167" s="68"/>
      <c r="AR3167" s="68"/>
      <c r="AS3167" s="68"/>
      <c r="AT3167" s="68"/>
    </row>
    <row r="3168" spans="20:46" ht="18.75" customHeight="1">
      <c r="T3168" s="68"/>
      <c r="U3168" s="68"/>
      <c r="V3168" s="68"/>
      <c r="W3168" s="68"/>
      <c r="X3168" s="68"/>
      <c r="Y3168" s="68"/>
      <c r="Z3168" s="68"/>
      <c r="AA3168" s="68"/>
      <c r="AB3168" s="68"/>
      <c r="AC3168" s="68"/>
      <c r="AD3168" s="68"/>
      <c r="AE3168" s="68"/>
      <c r="AF3168" s="68"/>
      <c r="AH3168" s="68"/>
      <c r="AI3168" s="68"/>
      <c r="AJ3168" s="68"/>
      <c r="AK3168" s="68"/>
      <c r="AL3168" s="68"/>
      <c r="AM3168" s="68"/>
      <c r="AN3168" s="68"/>
      <c r="AO3168" s="68"/>
      <c r="AP3168" s="68"/>
      <c r="AQ3168" s="68"/>
      <c r="AR3168" s="68"/>
      <c r="AS3168" s="68"/>
      <c r="AT3168" s="68"/>
    </row>
    <row r="3169" spans="20:46" ht="18.75" customHeight="1">
      <c r="T3169" s="68"/>
      <c r="U3169" s="68"/>
      <c r="V3169" s="68"/>
      <c r="W3169" s="68"/>
      <c r="X3169" s="68"/>
      <c r="Y3169" s="68"/>
      <c r="Z3169" s="68"/>
      <c r="AA3169" s="68"/>
      <c r="AB3169" s="68"/>
      <c r="AC3169" s="68"/>
      <c r="AD3169" s="68"/>
      <c r="AE3169" s="68"/>
      <c r="AF3169" s="68"/>
      <c r="AH3169" s="68"/>
      <c r="AI3169" s="68"/>
      <c r="AJ3169" s="68"/>
      <c r="AK3169" s="68"/>
      <c r="AL3169" s="68"/>
      <c r="AM3169" s="68"/>
      <c r="AN3169" s="68"/>
      <c r="AO3169" s="68"/>
      <c r="AP3169" s="68"/>
      <c r="AQ3169" s="68"/>
      <c r="AR3169" s="68"/>
      <c r="AS3169" s="68"/>
      <c r="AT3169" s="68"/>
    </row>
    <row r="3170" spans="20:46" ht="18.75" customHeight="1">
      <c r="T3170" s="68"/>
      <c r="U3170" s="68"/>
      <c r="V3170" s="68"/>
      <c r="W3170" s="68"/>
      <c r="X3170" s="68"/>
      <c r="Y3170" s="68"/>
      <c r="Z3170" s="68"/>
      <c r="AA3170" s="68"/>
      <c r="AB3170" s="68"/>
      <c r="AC3170" s="68"/>
      <c r="AD3170" s="68"/>
      <c r="AE3170" s="68"/>
      <c r="AF3170" s="68"/>
      <c r="AH3170" s="68"/>
      <c r="AI3170" s="68"/>
      <c r="AJ3170" s="68"/>
      <c r="AK3170" s="68"/>
      <c r="AL3170" s="68"/>
      <c r="AM3170" s="68"/>
      <c r="AN3170" s="68"/>
      <c r="AO3170" s="68"/>
      <c r="AP3170" s="68"/>
      <c r="AQ3170" s="68"/>
      <c r="AR3170" s="68"/>
      <c r="AS3170" s="68"/>
      <c r="AT3170" s="68"/>
    </row>
    <row r="3171" spans="20:46" ht="18.75" customHeight="1">
      <c r="T3171" s="68"/>
      <c r="U3171" s="68"/>
      <c r="V3171" s="68"/>
      <c r="W3171" s="68"/>
      <c r="X3171" s="68"/>
      <c r="Y3171" s="68"/>
      <c r="Z3171" s="68"/>
      <c r="AA3171" s="68"/>
      <c r="AB3171" s="68"/>
      <c r="AC3171" s="68"/>
      <c r="AD3171" s="68"/>
      <c r="AE3171" s="68"/>
      <c r="AF3171" s="68"/>
      <c r="AH3171" s="68"/>
      <c r="AI3171" s="68"/>
      <c r="AJ3171" s="68"/>
      <c r="AK3171" s="68"/>
      <c r="AL3171" s="68"/>
      <c r="AM3171" s="68"/>
      <c r="AN3171" s="68"/>
      <c r="AO3171" s="68"/>
      <c r="AP3171" s="68"/>
      <c r="AQ3171" s="68"/>
      <c r="AR3171" s="68"/>
      <c r="AS3171" s="68"/>
      <c r="AT3171" s="68"/>
    </row>
    <row r="3172" spans="20:46" ht="18.75" customHeight="1">
      <c r="T3172" s="68"/>
      <c r="U3172" s="68"/>
      <c r="V3172" s="68"/>
      <c r="W3172" s="68"/>
      <c r="X3172" s="68"/>
      <c r="Y3172" s="68"/>
      <c r="Z3172" s="68"/>
      <c r="AA3172" s="68"/>
      <c r="AB3172" s="68"/>
      <c r="AC3172" s="68"/>
      <c r="AD3172" s="68"/>
      <c r="AE3172" s="68"/>
      <c r="AF3172" s="68"/>
      <c r="AH3172" s="68"/>
      <c r="AI3172" s="68"/>
      <c r="AJ3172" s="68"/>
      <c r="AK3172" s="68"/>
      <c r="AL3172" s="68"/>
      <c r="AM3172" s="68"/>
      <c r="AN3172" s="68"/>
      <c r="AO3172" s="68"/>
      <c r="AP3172" s="68"/>
      <c r="AQ3172" s="68"/>
      <c r="AR3172" s="68"/>
      <c r="AS3172" s="68"/>
      <c r="AT3172" s="68"/>
    </row>
    <row r="3173" spans="20:46" ht="18.75" customHeight="1">
      <c r="T3173" s="68"/>
      <c r="U3173" s="68"/>
      <c r="V3173" s="68"/>
      <c r="W3173" s="68"/>
      <c r="X3173" s="68"/>
      <c r="Y3173" s="68"/>
      <c r="Z3173" s="68"/>
      <c r="AA3173" s="68"/>
      <c r="AB3173" s="68"/>
      <c r="AC3173" s="68"/>
      <c r="AD3173" s="68"/>
      <c r="AE3173" s="68"/>
      <c r="AF3173" s="68"/>
      <c r="AH3173" s="68"/>
      <c r="AI3173" s="68"/>
      <c r="AJ3173" s="68"/>
      <c r="AK3173" s="68"/>
      <c r="AL3173" s="68"/>
      <c r="AM3173" s="68"/>
      <c r="AN3173" s="68"/>
      <c r="AO3173" s="68"/>
      <c r="AP3173" s="68"/>
      <c r="AQ3173" s="68"/>
      <c r="AR3173" s="68"/>
      <c r="AS3173" s="68"/>
      <c r="AT3173" s="68"/>
    </row>
    <row r="3174" spans="20:46" ht="18.75" customHeight="1">
      <c r="T3174" s="68"/>
      <c r="U3174" s="68"/>
      <c r="V3174" s="68"/>
      <c r="W3174" s="68"/>
      <c r="X3174" s="68"/>
      <c r="Y3174" s="68"/>
      <c r="Z3174" s="68"/>
      <c r="AA3174" s="68"/>
      <c r="AB3174" s="68"/>
      <c r="AC3174" s="68"/>
      <c r="AD3174" s="68"/>
      <c r="AE3174" s="68"/>
      <c r="AF3174" s="68"/>
      <c r="AH3174" s="68"/>
      <c r="AI3174" s="68"/>
      <c r="AJ3174" s="68"/>
      <c r="AK3174" s="68"/>
      <c r="AL3174" s="68"/>
      <c r="AM3174" s="68"/>
      <c r="AN3174" s="68"/>
      <c r="AO3174" s="68"/>
      <c r="AP3174" s="68"/>
      <c r="AQ3174" s="68"/>
      <c r="AR3174" s="68"/>
      <c r="AS3174" s="68"/>
      <c r="AT3174" s="68"/>
    </row>
    <row r="3175" spans="20:46" ht="18.75" customHeight="1">
      <c r="T3175" s="68"/>
      <c r="U3175" s="68"/>
      <c r="V3175" s="68"/>
      <c r="W3175" s="68"/>
      <c r="X3175" s="68"/>
      <c r="Y3175" s="68"/>
      <c r="Z3175" s="68"/>
      <c r="AA3175" s="68"/>
      <c r="AB3175" s="68"/>
      <c r="AC3175" s="68"/>
      <c r="AD3175" s="68"/>
      <c r="AE3175" s="68"/>
      <c r="AF3175" s="68"/>
      <c r="AH3175" s="68"/>
      <c r="AI3175" s="68"/>
      <c r="AJ3175" s="68"/>
      <c r="AK3175" s="68"/>
      <c r="AL3175" s="68"/>
      <c r="AM3175" s="68"/>
      <c r="AN3175" s="68"/>
      <c r="AO3175" s="68"/>
      <c r="AP3175" s="68"/>
      <c r="AQ3175" s="68"/>
      <c r="AR3175" s="68"/>
      <c r="AS3175" s="68"/>
      <c r="AT3175" s="68"/>
    </row>
    <row r="3176" spans="20:46" ht="18.75" customHeight="1">
      <c r="T3176" s="68"/>
      <c r="U3176" s="68"/>
      <c r="V3176" s="68"/>
      <c r="W3176" s="68"/>
      <c r="X3176" s="68"/>
      <c r="Y3176" s="68"/>
      <c r="Z3176" s="68"/>
      <c r="AA3176" s="68"/>
      <c r="AB3176" s="68"/>
      <c r="AC3176" s="68"/>
      <c r="AD3176" s="68"/>
      <c r="AE3176" s="68"/>
      <c r="AF3176" s="68"/>
      <c r="AH3176" s="68"/>
      <c r="AI3176" s="68"/>
      <c r="AJ3176" s="68"/>
      <c r="AK3176" s="68"/>
      <c r="AL3176" s="68"/>
      <c r="AM3176" s="68"/>
      <c r="AN3176" s="68"/>
      <c r="AO3176" s="68"/>
      <c r="AP3176" s="68"/>
      <c r="AQ3176" s="68"/>
      <c r="AR3176" s="68"/>
      <c r="AS3176" s="68"/>
      <c r="AT3176" s="68"/>
    </row>
    <row r="3177" spans="20:46" ht="18.75" customHeight="1">
      <c r="T3177" s="68"/>
      <c r="U3177" s="68"/>
      <c r="V3177" s="68"/>
      <c r="W3177" s="68"/>
      <c r="X3177" s="68"/>
      <c r="Y3177" s="68"/>
      <c r="Z3177" s="68"/>
      <c r="AA3177" s="68"/>
      <c r="AB3177" s="68"/>
      <c r="AC3177" s="68"/>
      <c r="AD3177" s="68"/>
      <c r="AE3177" s="68"/>
      <c r="AF3177" s="68"/>
      <c r="AH3177" s="68"/>
      <c r="AI3177" s="68"/>
      <c r="AJ3177" s="68"/>
      <c r="AK3177" s="68"/>
      <c r="AL3177" s="68"/>
      <c r="AM3177" s="68"/>
      <c r="AN3177" s="68"/>
      <c r="AO3177" s="68"/>
      <c r="AP3177" s="68"/>
      <c r="AQ3177" s="68"/>
      <c r="AR3177" s="68"/>
      <c r="AS3177" s="68"/>
      <c r="AT3177" s="68"/>
    </row>
    <row r="3178" spans="20:46" ht="18.75" customHeight="1">
      <c r="T3178" s="68"/>
      <c r="U3178" s="68"/>
      <c r="V3178" s="68"/>
      <c r="W3178" s="68"/>
      <c r="X3178" s="68"/>
      <c r="Y3178" s="68"/>
      <c r="Z3178" s="68"/>
      <c r="AA3178" s="68"/>
      <c r="AB3178" s="68"/>
      <c r="AC3178" s="68"/>
      <c r="AD3178" s="68"/>
      <c r="AE3178" s="68"/>
      <c r="AF3178" s="68"/>
      <c r="AH3178" s="68"/>
      <c r="AI3178" s="68"/>
      <c r="AJ3178" s="68"/>
      <c r="AK3178" s="68"/>
      <c r="AL3178" s="68"/>
      <c r="AM3178" s="68"/>
      <c r="AN3178" s="68"/>
      <c r="AO3178" s="68"/>
      <c r="AP3178" s="68"/>
      <c r="AQ3178" s="68"/>
      <c r="AR3178" s="68"/>
      <c r="AS3178" s="68"/>
      <c r="AT3178" s="68"/>
    </row>
    <row r="3179" spans="20:46" ht="18.75" customHeight="1">
      <c r="T3179" s="68"/>
      <c r="U3179" s="68"/>
      <c r="V3179" s="68"/>
      <c r="W3179" s="68"/>
      <c r="X3179" s="68"/>
      <c r="Y3179" s="68"/>
      <c r="Z3179" s="68"/>
      <c r="AA3179" s="68"/>
      <c r="AB3179" s="68"/>
      <c r="AC3179" s="68"/>
      <c r="AD3179" s="68"/>
      <c r="AE3179" s="68"/>
      <c r="AF3179" s="68"/>
      <c r="AH3179" s="68"/>
      <c r="AI3179" s="68"/>
      <c r="AJ3179" s="68"/>
      <c r="AK3179" s="68"/>
      <c r="AL3179" s="68"/>
      <c r="AM3179" s="68"/>
      <c r="AN3179" s="68"/>
      <c r="AO3179" s="68"/>
      <c r="AP3179" s="68"/>
      <c r="AQ3179" s="68"/>
      <c r="AR3179" s="68"/>
      <c r="AS3179" s="68"/>
      <c r="AT3179" s="68"/>
    </row>
    <row r="3180" spans="20:46" ht="18.75" customHeight="1">
      <c r="T3180" s="68"/>
      <c r="U3180" s="68"/>
      <c r="V3180" s="68"/>
      <c r="W3180" s="68"/>
      <c r="X3180" s="68"/>
      <c r="Y3180" s="68"/>
      <c r="Z3180" s="68"/>
      <c r="AA3180" s="68"/>
      <c r="AB3180" s="68"/>
      <c r="AC3180" s="68"/>
      <c r="AD3180" s="68"/>
      <c r="AE3180" s="68"/>
      <c r="AF3180" s="68"/>
      <c r="AH3180" s="68"/>
      <c r="AI3180" s="68"/>
      <c r="AJ3180" s="68"/>
      <c r="AK3180" s="68"/>
      <c r="AL3180" s="68"/>
      <c r="AM3180" s="68"/>
      <c r="AN3180" s="68"/>
      <c r="AO3180" s="68"/>
      <c r="AP3180" s="68"/>
      <c r="AQ3180" s="68"/>
      <c r="AR3180" s="68"/>
      <c r="AS3180" s="68"/>
      <c r="AT3180" s="68"/>
    </row>
    <row r="3181" spans="20:46" ht="18.75" customHeight="1">
      <c r="T3181" s="68"/>
      <c r="U3181" s="68"/>
      <c r="V3181" s="68"/>
      <c r="W3181" s="68"/>
      <c r="X3181" s="68"/>
      <c r="Y3181" s="68"/>
      <c r="Z3181" s="68"/>
      <c r="AA3181" s="68"/>
      <c r="AB3181" s="68"/>
      <c r="AC3181" s="68"/>
      <c r="AD3181" s="68"/>
      <c r="AE3181" s="68"/>
      <c r="AF3181" s="68"/>
      <c r="AH3181" s="68"/>
      <c r="AI3181" s="68"/>
      <c r="AJ3181" s="68"/>
      <c r="AK3181" s="68"/>
      <c r="AL3181" s="68"/>
      <c r="AM3181" s="68"/>
      <c r="AN3181" s="68"/>
      <c r="AO3181" s="68"/>
      <c r="AP3181" s="68"/>
      <c r="AQ3181" s="68"/>
      <c r="AR3181" s="68"/>
      <c r="AS3181" s="68"/>
      <c r="AT3181" s="68"/>
    </row>
    <row r="3182" spans="20:46" ht="18.75" customHeight="1">
      <c r="T3182" s="68"/>
      <c r="U3182" s="68"/>
      <c r="V3182" s="68"/>
      <c r="W3182" s="68"/>
      <c r="X3182" s="68"/>
      <c r="Y3182" s="68"/>
      <c r="Z3182" s="68"/>
      <c r="AA3182" s="68"/>
      <c r="AB3182" s="68"/>
      <c r="AC3182" s="68"/>
      <c r="AD3182" s="68"/>
      <c r="AE3182" s="68"/>
      <c r="AF3182" s="68"/>
      <c r="AH3182" s="68"/>
      <c r="AI3182" s="68"/>
      <c r="AJ3182" s="68"/>
      <c r="AK3182" s="68"/>
      <c r="AL3182" s="68"/>
      <c r="AM3182" s="68"/>
      <c r="AN3182" s="68"/>
      <c r="AO3182" s="68"/>
      <c r="AP3182" s="68"/>
      <c r="AQ3182" s="68"/>
      <c r="AR3182" s="68"/>
      <c r="AS3182" s="68"/>
      <c r="AT3182" s="68"/>
    </row>
    <row r="3183" spans="20:46" ht="18.75" customHeight="1">
      <c r="T3183" s="68"/>
      <c r="U3183" s="68"/>
      <c r="V3183" s="68"/>
      <c r="W3183" s="68"/>
      <c r="X3183" s="68"/>
      <c r="Y3183" s="68"/>
      <c r="Z3183" s="68"/>
      <c r="AA3183" s="68"/>
      <c r="AB3183" s="68"/>
      <c r="AC3183" s="68"/>
      <c r="AD3183" s="68"/>
      <c r="AE3183" s="68"/>
      <c r="AF3183" s="68"/>
      <c r="AH3183" s="68"/>
      <c r="AI3183" s="68"/>
      <c r="AJ3183" s="68"/>
      <c r="AK3183" s="68"/>
      <c r="AL3183" s="68"/>
      <c r="AM3183" s="68"/>
      <c r="AN3183" s="68"/>
      <c r="AO3183" s="68"/>
      <c r="AP3183" s="68"/>
      <c r="AQ3183" s="68"/>
      <c r="AR3183" s="68"/>
      <c r="AS3183" s="68"/>
      <c r="AT3183" s="68"/>
    </row>
    <row r="3184" spans="20:46" ht="18.75" customHeight="1">
      <c r="T3184" s="68"/>
      <c r="U3184" s="68"/>
      <c r="V3184" s="68"/>
      <c r="W3184" s="68"/>
      <c r="X3184" s="68"/>
      <c r="Y3184" s="68"/>
      <c r="Z3184" s="68"/>
      <c r="AA3184" s="68"/>
      <c r="AB3184" s="68"/>
      <c r="AC3184" s="68"/>
      <c r="AD3184" s="68"/>
      <c r="AE3184" s="68"/>
      <c r="AF3184" s="68"/>
      <c r="AH3184" s="68"/>
      <c r="AI3184" s="68"/>
      <c r="AJ3184" s="68"/>
      <c r="AK3184" s="68"/>
      <c r="AL3184" s="68"/>
      <c r="AM3184" s="68"/>
      <c r="AN3184" s="68"/>
      <c r="AO3184" s="68"/>
      <c r="AP3184" s="68"/>
      <c r="AQ3184" s="68"/>
      <c r="AR3184" s="68"/>
      <c r="AS3184" s="68"/>
      <c r="AT3184" s="68"/>
    </row>
    <row r="3185" spans="20:46" ht="18.75" customHeight="1">
      <c r="T3185" s="68"/>
      <c r="U3185" s="68"/>
      <c r="V3185" s="68"/>
      <c r="W3185" s="68"/>
      <c r="X3185" s="68"/>
      <c r="Y3185" s="68"/>
      <c r="Z3185" s="68"/>
      <c r="AA3185" s="68"/>
      <c r="AB3185" s="68"/>
      <c r="AC3185" s="68"/>
      <c r="AD3185" s="68"/>
      <c r="AE3185" s="68"/>
      <c r="AF3185" s="68"/>
      <c r="AH3185" s="68"/>
      <c r="AI3185" s="68"/>
      <c r="AJ3185" s="68"/>
      <c r="AK3185" s="68"/>
      <c r="AL3185" s="68"/>
      <c r="AM3185" s="68"/>
      <c r="AN3185" s="68"/>
      <c r="AO3185" s="68"/>
      <c r="AP3185" s="68"/>
      <c r="AQ3185" s="68"/>
      <c r="AR3185" s="68"/>
      <c r="AS3185" s="68"/>
      <c r="AT3185" s="68"/>
    </row>
    <row r="3186" spans="20:46" ht="18.75" customHeight="1">
      <c r="T3186" s="68"/>
      <c r="U3186" s="68"/>
      <c r="V3186" s="68"/>
      <c r="W3186" s="68"/>
      <c r="X3186" s="68"/>
      <c r="Y3186" s="68"/>
      <c r="Z3186" s="68"/>
      <c r="AA3186" s="68"/>
      <c r="AB3186" s="68"/>
      <c r="AC3186" s="68"/>
      <c r="AD3186" s="68"/>
      <c r="AE3186" s="68"/>
      <c r="AF3186" s="68"/>
      <c r="AH3186" s="68"/>
      <c r="AI3186" s="68"/>
      <c r="AJ3186" s="68"/>
      <c r="AK3186" s="68"/>
      <c r="AL3186" s="68"/>
      <c r="AM3186" s="68"/>
      <c r="AN3186" s="68"/>
      <c r="AO3186" s="68"/>
      <c r="AP3186" s="68"/>
      <c r="AQ3186" s="68"/>
      <c r="AR3186" s="68"/>
      <c r="AS3186" s="68"/>
      <c r="AT3186" s="68"/>
    </row>
    <row r="3187" spans="20:46" ht="18.75" customHeight="1">
      <c r="T3187" s="68"/>
      <c r="U3187" s="68"/>
      <c r="V3187" s="68"/>
      <c r="W3187" s="68"/>
      <c r="X3187" s="68"/>
      <c r="Y3187" s="68"/>
      <c r="Z3187" s="68"/>
      <c r="AA3187" s="68"/>
      <c r="AB3187" s="68"/>
      <c r="AC3187" s="68"/>
      <c r="AD3187" s="68"/>
      <c r="AE3187" s="68"/>
      <c r="AF3187" s="68"/>
      <c r="AH3187" s="68"/>
      <c r="AI3187" s="68"/>
      <c r="AJ3187" s="68"/>
      <c r="AK3187" s="68"/>
      <c r="AL3187" s="68"/>
      <c r="AM3187" s="68"/>
      <c r="AN3187" s="68"/>
      <c r="AO3187" s="68"/>
      <c r="AP3187" s="68"/>
      <c r="AQ3187" s="68"/>
      <c r="AR3187" s="68"/>
      <c r="AS3187" s="68"/>
      <c r="AT3187" s="68"/>
    </row>
    <row r="3188" spans="20:46" ht="18.75" customHeight="1">
      <c r="T3188" s="68"/>
      <c r="U3188" s="68"/>
      <c r="V3188" s="68"/>
      <c r="W3188" s="68"/>
      <c r="X3188" s="68"/>
      <c r="Y3188" s="68"/>
      <c r="Z3188" s="68"/>
      <c r="AA3188" s="68"/>
      <c r="AB3188" s="68"/>
      <c r="AC3188" s="68"/>
      <c r="AD3188" s="68"/>
      <c r="AE3188" s="68"/>
      <c r="AF3188" s="68"/>
      <c r="AH3188" s="68"/>
      <c r="AI3188" s="68"/>
      <c r="AJ3188" s="68"/>
      <c r="AK3188" s="68"/>
      <c r="AL3188" s="68"/>
      <c r="AM3188" s="68"/>
      <c r="AN3188" s="68"/>
      <c r="AO3188" s="68"/>
      <c r="AP3188" s="68"/>
      <c r="AQ3188" s="68"/>
      <c r="AR3188" s="68"/>
      <c r="AS3188" s="68"/>
      <c r="AT3188" s="68"/>
    </row>
    <row r="3189" spans="20:46" ht="18.75" customHeight="1">
      <c r="T3189" s="68"/>
      <c r="U3189" s="68"/>
      <c r="V3189" s="68"/>
      <c r="W3189" s="68"/>
      <c r="X3189" s="68"/>
      <c r="Y3189" s="68"/>
      <c r="Z3189" s="68"/>
      <c r="AA3189" s="68"/>
      <c r="AB3189" s="68"/>
      <c r="AC3189" s="68"/>
      <c r="AD3189" s="68"/>
      <c r="AE3189" s="68"/>
      <c r="AF3189" s="68"/>
      <c r="AH3189" s="68"/>
      <c r="AI3189" s="68"/>
      <c r="AJ3189" s="68"/>
      <c r="AK3189" s="68"/>
      <c r="AL3189" s="68"/>
      <c r="AM3189" s="68"/>
      <c r="AN3189" s="68"/>
      <c r="AO3189" s="68"/>
      <c r="AP3189" s="68"/>
      <c r="AQ3189" s="68"/>
      <c r="AR3189" s="68"/>
      <c r="AS3189" s="68"/>
      <c r="AT3189" s="68"/>
    </row>
    <row r="3190" spans="20:46" ht="18.75" customHeight="1">
      <c r="T3190" s="68"/>
      <c r="U3190" s="68"/>
      <c r="V3190" s="68"/>
      <c r="W3190" s="68"/>
      <c r="X3190" s="68"/>
      <c r="Y3190" s="68"/>
      <c r="Z3190" s="68"/>
      <c r="AA3190" s="68"/>
      <c r="AB3190" s="68"/>
      <c r="AC3190" s="68"/>
      <c r="AD3190" s="68"/>
      <c r="AE3190" s="68"/>
      <c r="AF3190" s="68"/>
      <c r="AH3190" s="68"/>
      <c r="AI3190" s="68"/>
      <c r="AJ3190" s="68"/>
      <c r="AK3190" s="68"/>
      <c r="AL3190" s="68"/>
      <c r="AM3190" s="68"/>
      <c r="AN3190" s="68"/>
      <c r="AO3190" s="68"/>
      <c r="AP3190" s="68"/>
      <c r="AQ3190" s="68"/>
      <c r="AR3190" s="68"/>
      <c r="AS3190" s="68"/>
      <c r="AT3190" s="68"/>
    </row>
    <row r="3191" spans="20:46" ht="18.75" customHeight="1">
      <c r="T3191" s="68"/>
      <c r="U3191" s="68"/>
      <c r="V3191" s="68"/>
      <c r="W3191" s="68"/>
      <c r="X3191" s="68"/>
      <c r="Y3191" s="68"/>
      <c r="Z3191" s="68"/>
      <c r="AA3191" s="68"/>
      <c r="AB3191" s="68"/>
      <c r="AC3191" s="68"/>
      <c r="AD3191" s="68"/>
      <c r="AE3191" s="68"/>
      <c r="AF3191" s="68"/>
      <c r="AH3191" s="68"/>
      <c r="AI3191" s="68"/>
      <c r="AJ3191" s="68"/>
      <c r="AK3191" s="68"/>
      <c r="AL3191" s="68"/>
      <c r="AM3191" s="68"/>
      <c r="AN3191" s="68"/>
      <c r="AO3191" s="68"/>
      <c r="AP3191" s="68"/>
      <c r="AQ3191" s="68"/>
      <c r="AR3191" s="68"/>
      <c r="AS3191" s="68"/>
      <c r="AT3191" s="68"/>
    </row>
    <row r="3192" spans="20:46" ht="18.75" customHeight="1">
      <c r="T3192" s="68"/>
      <c r="U3192" s="68"/>
      <c r="V3192" s="68"/>
      <c r="W3192" s="68"/>
      <c r="X3192" s="68"/>
      <c r="Y3192" s="68"/>
      <c r="Z3192" s="68"/>
      <c r="AA3192" s="68"/>
      <c r="AB3192" s="68"/>
      <c r="AC3192" s="68"/>
      <c r="AD3192" s="68"/>
      <c r="AE3192" s="68"/>
      <c r="AF3192" s="68"/>
      <c r="AH3192" s="68"/>
      <c r="AI3192" s="68"/>
      <c r="AJ3192" s="68"/>
      <c r="AK3192" s="68"/>
      <c r="AL3192" s="68"/>
      <c r="AM3192" s="68"/>
      <c r="AN3192" s="68"/>
      <c r="AO3192" s="68"/>
      <c r="AP3192" s="68"/>
      <c r="AQ3192" s="68"/>
      <c r="AR3192" s="68"/>
      <c r="AS3192" s="68"/>
      <c r="AT3192" s="68"/>
    </row>
    <row r="3193" spans="20:46" ht="18.75" customHeight="1">
      <c r="T3193" s="68"/>
      <c r="U3193" s="68"/>
      <c r="V3193" s="68"/>
      <c r="W3193" s="68"/>
      <c r="X3193" s="68"/>
      <c r="Y3193" s="68"/>
      <c r="Z3193" s="68"/>
      <c r="AA3193" s="68"/>
      <c r="AB3193" s="68"/>
      <c r="AC3193" s="68"/>
      <c r="AD3193" s="68"/>
      <c r="AE3193" s="68"/>
      <c r="AF3193" s="68"/>
      <c r="AH3193" s="68"/>
      <c r="AI3193" s="68"/>
      <c r="AJ3193" s="68"/>
      <c r="AK3193" s="68"/>
      <c r="AL3193" s="68"/>
      <c r="AM3193" s="68"/>
      <c r="AN3193" s="68"/>
      <c r="AO3193" s="68"/>
      <c r="AP3193" s="68"/>
      <c r="AQ3193" s="68"/>
      <c r="AR3193" s="68"/>
      <c r="AS3193" s="68"/>
      <c r="AT3193" s="68"/>
    </row>
    <row r="3194" spans="20:46" ht="18.75" customHeight="1">
      <c r="T3194" s="68"/>
      <c r="U3194" s="68"/>
      <c r="V3194" s="68"/>
      <c r="W3194" s="68"/>
      <c r="X3194" s="68"/>
      <c r="Y3194" s="68"/>
      <c r="Z3194" s="68"/>
      <c r="AA3194" s="68"/>
      <c r="AB3194" s="68"/>
      <c r="AC3194" s="68"/>
      <c r="AD3194" s="68"/>
      <c r="AE3194" s="68"/>
      <c r="AF3194" s="68"/>
      <c r="AH3194" s="68"/>
      <c r="AI3194" s="68"/>
      <c r="AJ3194" s="68"/>
      <c r="AK3194" s="68"/>
      <c r="AL3194" s="68"/>
      <c r="AM3194" s="68"/>
      <c r="AN3194" s="68"/>
      <c r="AO3194" s="68"/>
      <c r="AP3194" s="68"/>
      <c r="AQ3194" s="68"/>
      <c r="AR3194" s="68"/>
      <c r="AS3194" s="68"/>
      <c r="AT3194" s="68"/>
    </row>
    <row r="3195" spans="20:46" ht="18.75" customHeight="1">
      <c r="T3195" s="68"/>
      <c r="U3195" s="68"/>
      <c r="V3195" s="68"/>
      <c r="W3195" s="68"/>
      <c r="X3195" s="68"/>
      <c r="Y3195" s="68"/>
      <c r="Z3195" s="68"/>
      <c r="AA3195" s="68"/>
      <c r="AB3195" s="68"/>
      <c r="AC3195" s="68"/>
      <c r="AD3195" s="68"/>
      <c r="AE3195" s="68"/>
      <c r="AF3195" s="68"/>
      <c r="AH3195" s="68"/>
      <c r="AI3195" s="68"/>
      <c r="AJ3195" s="68"/>
      <c r="AK3195" s="68"/>
      <c r="AL3195" s="68"/>
      <c r="AM3195" s="68"/>
      <c r="AN3195" s="68"/>
      <c r="AO3195" s="68"/>
      <c r="AP3195" s="68"/>
      <c r="AQ3195" s="68"/>
      <c r="AR3195" s="68"/>
      <c r="AS3195" s="68"/>
      <c r="AT3195" s="68"/>
    </row>
    <row r="3196" spans="20:46" ht="18.75" customHeight="1">
      <c r="T3196" s="68"/>
      <c r="U3196" s="68"/>
      <c r="V3196" s="68"/>
      <c r="W3196" s="68"/>
      <c r="X3196" s="68"/>
      <c r="Y3196" s="68"/>
      <c r="Z3196" s="68"/>
      <c r="AA3196" s="68"/>
      <c r="AB3196" s="68"/>
      <c r="AC3196" s="68"/>
      <c r="AD3196" s="68"/>
      <c r="AE3196" s="68"/>
      <c r="AF3196" s="68"/>
      <c r="AH3196" s="68"/>
      <c r="AI3196" s="68"/>
      <c r="AJ3196" s="68"/>
      <c r="AK3196" s="68"/>
      <c r="AL3196" s="68"/>
      <c r="AM3196" s="68"/>
      <c r="AN3196" s="68"/>
      <c r="AO3196" s="68"/>
      <c r="AP3196" s="68"/>
      <c r="AQ3196" s="68"/>
      <c r="AR3196" s="68"/>
      <c r="AS3196" s="68"/>
      <c r="AT3196" s="68"/>
    </row>
    <row r="3197" spans="20:46" ht="18.75" customHeight="1">
      <c r="T3197" s="68"/>
      <c r="U3197" s="68"/>
      <c r="V3197" s="68"/>
      <c r="W3197" s="68"/>
      <c r="X3197" s="68"/>
      <c r="Y3197" s="68"/>
      <c r="Z3197" s="68"/>
      <c r="AA3197" s="68"/>
      <c r="AB3197" s="68"/>
      <c r="AC3197" s="68"/>
      <c r="AD3197" s="68"/>
      <c r="AE3197" s="68"/>
      <c r="AF3197" s="68"/>
      <c r="AH3197" s="68"/>
      <c r="AI3197" s="68"/>
      <c r="AJ3197" s="68"/>
      <c r="AK3197" s="68"/>
      <c r="AL3197" s="68"/>
      <c r="AM3197" s="68"/>
      <c r="AN3197" s="68"/>
      <c r="AO3197" s="68"/>
      <c r="AP3197" s="68"/>
      <c r="AQ3197" s="68"/>
      <c r="AR3197" s="68"/>
      <c r="AS3197" s="68"/>
      <c r="AT3197" s="68"/>
    </row>
    <row r="3198" spans="20:46" ht="18.75" customHeight="1">
      <c r="T3198" s="68"/>
      <c r="U3198" s="68"/>
      <c r="V3198" s="68"/>
      <c r="W3198" s="68"/>
      <c r="X3198" s="68"/>
      <c r="Y3198" s="68"/>
      <c r="Z3198" s="68"/>
      <c r="AA3198" s="68"/>
      <c r="AB3198" s="68"/>
      <c r="AC3198" s="68"/>
      <c r="AD3198" s="68"/>
      <c r="AE3198" s="68"/>
      <c r="AF3198" s="68"/>
      <c r="AH3198" s="68"/>
      <c r="AI3198" s="68"/>
      <c r="AJ3198" s="68"/>
      <c r="AK3198" s="68"/>
      <c r="AL3198" s="68"/>
      <c r="AM3198" s="68"/>
      <c r="AN3198" s="68"/>
      <c r="AO3198" s="68"/>
      <c r="AP3198" s="68"/>
      <c r="AQ3198" s="68"/>
      <c r="AR3198" s="68"/>
      <c r="AS3198" s="68"/>
      <c r="AT3198" s="68"/>
    </row>
    <row r="3199" spans="20:46" ht="18.75" customHeight="1">
      <c r="T3199" s="68"/>
      <c r="U3199" s="68"/>
      <c r="V3199" s="68"/>
      <c r="W3199" s="68"/>
      <c r="X3199" s="68"/>
      <c r="Y3199" s="68"/>
      <c r="Z3199" s="68"/>
      <c r="AA3199" s="68"/>
      <c r="AB3199" s="68"/>
      <c r="AC3199" s="68"/>
      <c r="AD3199" s="68"/>
      <c r="AE3199" s="68"/>
      <c r="AF3199" s="68"/>
      <c r="AH3199" s="68"/>
      <c r="AI3199" s="68"/>
      <c r="AJ3199" s="68"/>
      <c r="AK3199" s="68"/>
      <c r="AL3199" s="68"/>
      <c r="AM3199" s="68"/>
      <c r="AN3199" s="68"/>
      <c r="AO3199" s="68"/>
      <c r="AP3199" s="68"/>
      <c r="AQ3199" s="68"/>
      <c r="AR3199" s="68"/>
      <c r="AS3199" s="68"/>
      <c r="AT3199" s="68"/>
    </row>
    <row r="3200" spans="20:46" ht="18.75" customHeight="1">
      <c r="T3200" s="68"/>
      <c r="U3200" s="68"/>
      <c r="V3200" s="68"/>
      <c r="W3200" s="68"/>
      <c r="X3200" s="68"/>
      <c r="Y3200" s="68"/>
      <c r="Z3200" s="68"/>
      <c r="AA3200" s="68"/>
      <c r="AB3200" s="68"/>
      <c r="AC3200" s="68"/>
      <c r="AD3200" s="68"/>
      <c r="AE3200" s="68"/>
      <c r="AF3200" s="68"/>
      <c r="AH3200" s="68"/>
      <c r="AI3200" s="68"/>
      <c r="AJ3200" s="68"/>
      <c r="AK3200" s="68"/>
      <c r="AL3200" s="68"/>
      <c r="AM3200" s="68"/>
      <c r="AN3200" s="68"/>
      <c r="AO3200" s="68"/>
      <c r="AP3200" s="68"/>
      <c r="AQ3200" s="68"/>
      <c r="AR3200" s="68"/>
      <c r="AS3200" s="68"/>
      <c r="AT3200" s="68"/>
    </row>
    <row r="3201" spans="20:46" ht="18.75" customHeight="1">
      <c r="T3201" s="68"/>
      <c r="U3201" s="68"/>
      <c r="V3201" s="68"/>
      <c r="W3201" s="68"/>
      <c r="X3201" s="68"/>
      <c r="Y3201" s="68"/>
      <c r="Z3201" s="68"/>
      <c r="AA3201" s="68"/>
      <c r="AB3201" s="68"/>
      <c r="AC3201" s="68"/>
      <c r="AD3201" s="68"/>
      <c r="AE3201" s="68"/>
      <c r="AF3201" s="68"/>
      <c r="AH3201" s="68"/>
      <c r="AI3201" s="68"/>
      <c r="AJ3201" s="68"/>
      <c r="AK3201" s="68"/>
      <c r="AL3201" s="68"/>
      <c r="AM3201" s="68"/>
      <c r="AN3201" s="68"/>
      <c r="AO3201" s="68"/>
      <c r="AP3201" s="68"/>
      <c r="AQ3201" s="68"/>
      <c r="AR3201" s="68"/>
      <c r="AS3201" s="68"/>
      <c r="AT3201" s="68"/>
    </row>
    <row r="3202" spans="20:46" ht="18.75" customHeight="1">
      <c r="T3202" s="68"/>
      <c r="U3202" s="68"/>
      <c r="V3202" s="68"/>
      <c r="W3202" s="68"/>
      <c r="X3202" s="68"/>
      <c r="Y3202" s="68"/>
      <c r="Z3202" s="68"/>
      <c r="AA3202" s="68"/>
      <c r="AB3202" s="68"/>
      <c r="AC3202" s="68"/>
      <c r="AD3202" s="68"/>
      <c r="AE3202" s="68"/>
      <c r="AF3202" s="68"/>
      <c r="AH3202" s="68"/>
      <c r="AI3202" s="68"/>
      <c r="AJ3202" s="68"/>
      <c r="AK3202" s="68"/>
      <c r="AL3202" s="68"/>
      <c r="AM3202" s="68"/>
      <c r="AN3202" s="68"/>
      <c r="AO3202" s="68"/>
      <c r="AP3202" s="68"/>
      <c r="AQ3202" s="68"/>
      <c r="AR3202" s="68"/>
      <c r="AS3202" s="68"/>
      <c r="AT3202" s="68"/>
    </row>
    <row r="3203" spans="20:46" ht="18.75" customHeight="1">
      <c r="T3203" s="68"/>
      <c r="U3203" s="68"/>
      <c r="V3203" s="68"/>
      <c r="W3203" s="68"/>
      <c r="X3203" s="68"/>
      <c r="Y3203" s="68"/>
      <c r="Z3203" s="68"/>
      <c r="AA3203" s="68"/>
      <c r="AB3203" s="68"/>
      <c r="AC3203" s="68"/>
      <c r="AD3203" s="68"/>
      <c r="AE3203" s="68"/>
      <c r="AF3203" s="68"/>
      <c r="AH3203" s="68"/>
      <c r="AI3203" s="68"/>
      <c r="AJ3203" s="68"/>
      <c r="AK3203" s="68"/>
      <c r="AL3203" s="68"/>
      <c r="AM3203" s="68"/>
      <c r="AN3203" s="68"/>
      <c r="AO3203" s="68"/>
      <c r="AP3203" s="68"/>
      <c r="AQ3203" s="68"/>
      <c r="AR3203" s="68"/>
      <c r="AS3203" s="68"/>
      <c r="AT3203" s="68"/>
    </row>
    <row r="3204" spans="20:46" ht="18.75" customHeight="1">
      <c r="T3204" s="68"/>
      <c r="U3204" s="68"/>
      <c r="V3204" s="68"/>
      <c r="W3204" s="68"/>
      <c r="X3204" s="68"/>
      <c r="Y3204" s="68"/>
      <c r="Z3204" s="68"/>
      <c r="AA3204" s="68"/>
      <c r="AB3204" s="68"/>
      <c r="AC3204" s="68"/>
      <c r="AD3204" s="68"/>
      <c r="AE3204" s="68"/>
      <c r="AF3204" s="68"/>
      <c r="AH3204" s="68"/>
      <c r="AI3204" s="68"/>
      <c r="AJ3204" s="68"/>
      <c r="AK3204" s="68"/>
      <c r="AL3204" s="68"/>
      <c r="AM3204" s="68"/>
      <c r="AN3204" s="68"/>
      <c r="AO3204" s="68"/>
      <c r="AP3204" s="68"/>
      <c r="AQ3204" s="68"/>
      <c r="AR3204" s="68"/>
      <c r="AS3204" s="68"/>
      <c r="AT3204" s="68"/>
    </row>
    <row r="3205" spans="20:46" ht="18.75" customHeight="1">
      <c r="T3205" s="68"/>
      <c r="U3205" s="68"/>
      <c r="V3205" s="68"/>
      <c r="W3205" s="68"/>
      <c r="X3205" s="68"/>
      <c r="Y3205" s="68"/>
      <c r="Z3205" s="68"/>
      <c r="AA3205" s="68"/>
      <c r="AB3205" s="68"/>
      <c r="AC3205" s="68"/>
      <c r="AD3205" s="68"/>
      <c r="AE3205" s="68"/>
      <c r="AF3205" s="68"/>
      <c r="AH3205" s="68"/>
      <c r="AI3205" s="68"/>
      <c r="AJ3205" s="68"/>
      <c r="AK3205" s="68"/>
      <c r="AL3205" s="68"/>
      <c r="AM3205" s="68"/>
      <c r="AN3205" s="68"/>
      <c r="AO3205" s="68"/>
      <c r="AP3205" s="68"/>
      <c r="AQ3205" s="68"/>
      <c r="AR3205" s="68"/>
      <c r="AS3205" s="68"/>
      <c r="AT3205" s="68"/>
    </row>
    <row r="3206" spans="20:46" ht="18.75" customHeight="1">
      <c r="T3206" s="68"/>
      <c r="U3206" s="68"/>
      <c r="V3206" s="68"/>
      <c r="W3206" s="68"/>
      <c r="X3206" s="68"/>
      <c r="Y3206" s="68"/>
      <c r="Z3206" s="68"/>
      <c r="AA3206" s="68"/>
      <c r="AB3206" s="68"/>
      <c r="AC3206" s="68"/>
      <c r="AD3206" s="68"/>
      <c r="AE3206" s="68"/>
      <c r="AF3206" s="68"/>
      <c r="AH3206" s="68"/>
      <c r="AI3206" s="68"/>
      <c r="AJ3206" s="68"/>
      <c r="AK3206" s="68"/>
      <c r="AL3206" s="68"/>
      <c r="AM3206" s="68"/>
      <c r="AN3206" s="68"/>
      <c r="AO3206" s="68"/>
      <c r="AP3206" s="68"/>
      <c r="AQ3206" s="68"/>
      <c r="AR3206" s="68"/>
      <c r="AS3206" s="68"/>
      <c r="AT3206" s="68"/>
    </row>
    <row r="3207" spans="20:46" ht="18.75" customHeight="1">
      <c r="T3207" s="68"/>
      <c r="U3207" s="68"/>
      <c r="V3207" s="68"/>
      <c r="W3207" s="68"/>
      <c r="X3207" s="68"/>
      <c r="Y3207" s="68"/>
      <c r="Z3207" s="68"/>
      <c r="AA3207" s="68"/>
      <c r="AB3207" s="68"/>
      <c r="AC3207" s="68"/>
      <c r="AD3207" s="68"/>
      <c r="AE3207" s="68"/>
      <c r="AF3207" s="68"/>
      <c r="AH3207" s="68"/>
      <c r="AI3207" s="68"/>
      <c r="AJ3207" s="68"/>
      <c r="AK3207" s="68"/>
      <c r="AL3207" s="68"/>
      <c r="AM3207" s="68"/>
      <c r="AN3207" s="68"/>
      <c r="AO3207" s="68"/>
      <c r="AP3207" s="68"/>
      <c r="AQ3207" s="68"/>
      <c r="AR3207" s="68"/>
      <c r="AS3207" s="68"/>
      <c r="AT3207" s="68"/>
    </row>
    <row r="3208" spans="20:46" ht="18.75" customHeight="1">
      <c r="T3208" s="68"/>
      <c r="U3208" s="68"/>
      <c r="V3208" s="68"/>
      <c r="W3208" s="68"/>
      <c r="X3208" s="68"/>
      <c r="Y3208" s="68"/>
      <c r="Z3208" s="68"/>
      <c r="AA3208" s="68"/>
      <c r="AB3208" s="68"/>
      <c r="AC3208" s="68"/>
      <c r="AD3208" s="68"/>
      <c r="AE3208" s="68"/>
      <c r="AF3208" s="68"/>
      <c r="AH3208" s="68"/>
      <c r="AI3208" s="68"/>
      <c r="AJ3208" s="68"/>
      <c r="AK3208" s="68"/>
      <c r="AL3208" s="68"/>
      <c r="AM3208" s="68"/>
      <c r="AN3208" s="68"/>
      <c r="AO3208" s="68"/>
      <c r="AP3208" s="68"/>
      <c r="AQ3208" s="68"/>
      <c r="AR3208" s="68"/>
      <c r="AS3208" s="68"/>
      <c r="AT3208" s="68"/>
    </row>
    <row r="3209" spans="20:46" ht="18.75" customHeight="1">
      <c r="T3209" s="68"/>
      <c r="U3209" s="68"/>
      <c r="V3209" s="68"/>
      <c r="W3209" s="68"/>
      <c r="X3209" s="68"/>
      <c r="Y3209" s="68"/>
      <c r="Z3209" s="68"/>
      <c r="AA3209" s="68"/>
      <c r="AB3209" s="68"/>
      <c r="AC3209" s="68"/>
      <c r="AD3209" s="68"/>
      <c r="AE3209" s="68"/>
      <c r="AF3209" s="68"/>
      <c r="AH3209" s="68"/>
      <c r="AI3209" s="68"/>
      <c r="AJ3209" s="68"/>
      <c r="AK3209" s="68"/>
      <c r="AL3209" s="68"/>
      <c r="AM3209" s="68"/>
      <c r="AN3209" s="68"/>
      <c r="AO3209" s="68"/>
      <c r="AP3209" s="68"/>
      <c r="AQ3209" s="68"/>
      <c r="AR3209" s="68"/>
      <c r="AS3209" s="68"/>
      <c r="AT3209" s="68"/>
    </row>
    <row r="3210" spans="20:46" ht="18.75" customHeight="1">
      <c r="T3210" s="68"/>
      <c r="U3210" s="68"/>
      <c r="V3210" s="68"/>
      <c r="W3210" s="68"/>
      <c r="X3210" s="68"/>
      <c r="Y3210" s="68"/>
      <c r="Z3210" s="68"/>
      <c r="AA3210" s="68"/>
      <c r="AB3210" s="68"/>
      <c r="AC3210" s="68"/>
      <c r="AD3210" s="68"/>
      <c r="AE3210" s="68"/>
      <c r="AF3210" s="68"/>
      <c r="AH3210" s="68"/>
      <c r="AI3210" s="68"/>
      <c r="AJ3210" s="68"/>
      <c r="AK3210" s="68"/>
      <c r="AL3210" s="68"/>
      <c r="AM3210" s="68"/>
      <c r="AN3210" s="68"/>
      <c r="AO3210" s="68"/>
      <c r="AP3210" s="68"/>
      <c r="AQ3210" s="68"/>
      <c r="AR3210" s="68"/>
      <c r="AS3210" s="68"/>
      <c r="AT3210" s="68"/>
    </row>
    <row r="3211" spans="20:46" ht="18.75" customHeight="1">
      <c r="T3211" s="68"/>
      <c r="U3211" s="68"/>
      <c r="V3211" s="68"/>
      <c r="W3211" s="68"/>
      <c r="X3211" s="68"/>
      <c r="Y3211" s="68"/>
      <c r="Z3211" s="68"/>
      <c r="AA3211" s="68"/>
      <c r="AB3211" s="68"/>
      <c r="AC3211" s="68"/>
      <c r="AD3211" s="68"/>
      <c r="AE3211" s="68"/>
      <c r="AF3211" s="68"/>
      <c r="AH3211" s="68"/>
      <c r="AI3211" s="68"/>
      <c r="AJ3211" s="68"/>
      <c r="AK3211" s="68"/>
      <c r="AL3211" s="68"/>
      <c r="AM3211" s="68"/>
      <c r="AN3211" s="68"/>
      <c r="AO3211" s="68"/>
      <c r="AP3211" s="68"/>
      <c r="AQ3211" s="68"/>
      <c r="AR3211" s="68"/>
      <c r="AS3211" s="68"/>
      <c r="AT3211" s="68"/>
    </row>
    <row r="3212" spans="20:46" ht="18.75" customHeight="1">
      <c r="T3212" s="68"/>
      <c r="U3212" s="68"/>
      <c r="V3212" s="68"/>
      <c r="W3212" s="68"/>
      <c r="X3212" s="68"/>
      <c r="Y3212" s="68"/>
      <c r="Z3212" s="68"/>
      <c r="AA3212" s="68"/>
      <c r="AB3212" s="68"/>
      <c r="AC3212" s="68"/>
      <c r="AD3212" s="68"/>
      <c r="AE3212" s="68"/>
      <c r="AF3212" s="68"/>
      <c r="AH3212" s="68"/>
      <c r="AI3212" s="68"/>
      <c r="AJ3212" s="68"/>
      <c r="AK3212" s="68"/>
      <c r="AL3212" s="68"/>
      <c r="AM3212" s="68"/>
      <c r="AN3212" s="68"/>
      <c r="AO3212" s="68"/>
      <c r="AP3212" s="68"/>
      <c r="AQ3212" s="68"/>
      <c r="AR3212" s="68"/>
      <c r="AS3212" s="68"/>
      <c r="AT3212" s="68"/>
    </row>
    <row r="3213" spans="20:46" ht="18.75" customHeight="1">
      <c r="T3213" s="68"/>
      <c r="U3213" s="68"/>
      <c r="V3213" s="68"/>
      <c r="W3213" s="68"/>
      <c r="X3213" s="68"/>
      <c r="Y3213" s="68"/>
      <c r="Z3213" s="68"/>
      <c r="AA3213" s="68"/>
      <c r="AB3213" s="68"/>
      <c r="AC3213" s="68"/>
      <c r="AD3213" s="68"/>
      <c r="AE3213" s="68"/>
      <c r="AF3213" s="68"/>
      <c r="AH3213" s="68"/>
      <c r="AI3213" s="68"/>
      <c r="AJ3213" s="68"/>
      <c r="AK3213" s="68"/>
      <c r="AL3213" s="68"/>
      <c r="AM3213" s="68"/>
      <c r="AN3213" s="68"/>
      <c r="AO3213" s="68"/>
      <c r="AP3213" s="68"/>
      <c r="AQ3213" s="68"/>
      <c r="AR3213" s="68"/>
      <c r="AS3213" s="68"/>
      <c r="AT3213" s="68"/>
    </row>
    <row r="3214" spans="20:46" ht="18.75" customHeight="1">
      <c r="T3214" s="68"/>
      <c r="U3214" s="68"/>
      <c r="V3214" s="68"/>
      <c r="W3214" s="68"/>
      <c r="X3214" s="68"/>
      <c r="Y3214" s="68"/>
      <c r="Z3214" s="68"/>
      <c r="AA3214" s="68"/>
      <c r="AB3214" s="68"/>
      <c r="AC3214" s="68"/>
      <c r="AD3214" s="68"/>
      <c r="AE3214" s="68"/>
      <c r="AF3214" s="68"/>
      <c r="AH3214" s="68"/>
      <c r="AI3214" s="68"/>
      <c r="AJ3214" s="68"/>
      <c r="AK3214" s="68"/>
      <c r="AL3214" s="68"/>
      <c r="AM3214" s="68"/>
      <c r="AN3214" s="68"/>
      <c r="AO3214" s="68"/>
      <c r="AP3214" s="68"/>
      <c r="AQ3214" s="68"/>
      <c r="AR3214" s="68"/>
      <c r="AS3214" s="68"/>
      <c r="AT3214" s="68"/>
    </row>
    <row r="3215" spans="20:46" ht="18.75" customHeight="1">
      <c r="T3215" s="68"/>
      <c r="U3215" s="68"/>
      <c r="V3215" s="68"/>
      <c r="W3215" s="68"/>
      <c r="X3215" s="68"/>
      <c r="Y3215" s="68"/>
      <c r="Z3215" s="68"/>
      <c r="AA3215" s="68"/>
      <c r="AB3215" s="68"/>
      <c r="AC3215" s="68"/>
      <c r="AD3215" s="68"/>
      <c r="AE3215" s="68"/>
      <c r="AF3215" s="68"/>
      <c r="AH3215" s="68"/>
      <c r="AI3215" s="68"/>
      <c r="AJ3215" s="68"/>
      <c r="AK3215" s="68"/>
      <c r="AL3215" s="68"/>
      <c r="AM3215" s="68"/>
      <c r="AN3215" s="68"/>
      <c r="AO3215" s="68"/>
      <c r="AP3215" s="68"/>
      <c r="AQ3215" s="68"/>
      <c r="AR3215" s="68"/>
      <c r="AS3215" s="68"/>
      <c r="AT3215" s="68"/>
    </row>
    <row r="3216" spans="20:46" ht="18.75" customHeight="1">
      <c r="T3216" s="68"/>
      <c r="U3216" s="68"/>
      <c r="V3216" s="68"/>
      <c r="W3216" s="68"/>
      <c r="X3216" s="68"/>
      <c r="Y3216" s="68"/>
      <c r="Z3216" s="68"/>
      <c r="AA3216" s="68"/>
      <c r="AB3216" s="68"/>
      <c r="AC3216" s="68"/>
      <c r="AD3216" s="68"/>
      <c r="AE3216" s="68"/>
      <c r="AF3216" s="68"/>
      <c r="AH3216" s="68"/>
      <c r="AI3216" s="68"/>
      <c r="AJ3216" s="68"/>
      <c r="AK3216" s="68"/>
      <c r="AL3216" s="68"/>
      <c r="AM3216" s="68"/>
      <c r="AN3216" s="68"/>
      <c r="AO3216" s="68"/>
      <c r="AP3216" s="68"/>
      <c r="AQ3216" s="68"/>
      <c r="AR3216" s="68"/>
      <c r="AS3216" s="68"/>
      <c r="AT3216" s="68"/>
    </row>
    <row r="3217" spans="20:46" ht="18.75" customHeight="1">
      <c r="T3217" s="68"/>
      <c r="U3217" s="68"/>
      <c r="V3217" s="68"/>
      <c r="W3217" s="68"/>
      <c r="X3217" s="68"/>
      <c r="Y3217" s="68"/>
      <c r="Z3217" s="68"/>
      <c r="AA3217" s="68"/>
      <c r="AB3217" s="68"/>
      <c r="AC3217" s="68"/>
      <c r="AD3217" s="68"/>
      <c r="AE3217" s="68"/>
      <c r="AF3217" s="68"/>
      <c r="AH3217" s="68"/>
      <c r="AI3217" s="68"/>
      <c r="AJ3217" s="68"/>
      <c r="AK3217" s="68"/>
      <c r="AL3217" s="68"/>
      <c r="AM3217" s="68"/>
      <c r="AN3217" s="68"/>
      <c r="AO3217" s="68"/>
      <c r="AP3217" s="68"/>
      <c r="AQ3217" s="68"/>
      <c r="AR3217" s="68"/>
      <c r="AS3217" s="68"/>
      <c r="AT3217" s="68"/>
    </row>
    <row r="3218" spans="20:46" ht="18.75" customHeight="1">
      <c r="T3218" s="68"/>
      <c r="U3218" s="68"/>
      <c r="V3218" s="68"/>
      <c r="W3218" s="68"/>
      <c r="X3218" s="68"/>
      <c r="Y3218" s="68"/>
      <c r="Z3218" s="68"/>
      <c r="AA3218" s="68"/>
      <c r="AB3218" s="68"/>
      <c r="AC3218" s="68"/>
      <c r="AD3218" s="68"/>
      <c r="AE3218" s="68"/>
      <c r="AF3218" s="68"/>
      <c r="AH3218" s="68"/>
      <c r="AI3218" s="68"/>
      <c r="AJ3218" s="68"/>
      <c r="AK3218" s="68"/>
      <c r="AL3218" s="68"/>
      <c r="AM3218" s="68"/>
      <c r="AN3218" s="68"/>
      <c r="AO3218" s="68"/>
      <c r="AP3218" s="68"/>
      <c r="AQ3218" s="68"/>
      <c r="AR3218" s="68"/>
      <c r="AS3218" s="68"/>
      <c r="AT3218" s="68"/>
    </row>
    <row r="3219" spans="20:46" ht="18.75" customHeight="1">
      <c r="T3219" s="68"/>
      <c r="U3219" s="68"/>
      <c r="V3219" s="68"/>
      <c r="W3219" s="68"/>
      <c r="X3219" s="68"/>
      <c r="Y3219" s="68"/>
      <c r="Z3219" s="68"/>
      <c r="AA3219" s="68"/>
      <c r="AB3219" s="68"/>
      <c r="AC3219" s="68"/>
      <c r="AD3219" s="68"/>
      <c r="AE3219" s="68"/>
      <c r="AF3219" s="68"/>
      <c r="AH3219" s="68"/>
      <c r="AI3219" s="68"/>
      <c r="AJ3219" s="68"/>
      <c r="AK3219" s="68"/>
      <c r="AL3219" s="68"/>
      <c r="AM3219" s="68"/>
      <c r="AN3219" s="68"/>
      <c r="AO3219" s="68"/>
      <c r="AP3219" s="68"/>
      <c r="AQ3219" s="68"/>
      <c r="AR3219" s="68"/>
      <c r="AS3219" s="68"/>
      <c r="AT3219" s="68"/>
    </row>
    <row r="3220" spans="20:46" ht="18.75" customHeight="1">
      <c r="T3220" s="68"/>
      <c r="U3220" s="68"/>
      <c r="V3220" s="68"/>
      <c r="W3220" s="68"/>
      <c r="X3220" s="68"/>
      <c r="Y3220" s="68"/>
      <c r="Z3220" s="68"/>
      <c r="AA3220" s="68"/>
      <c r="AB3220" s="68"/>
      <c r="AC3220" s="68"/>
      <c r="AD3220" s="68"/>
      <c r="AE3220" s="68"/>
      <c r="AF3220" s="68"/>
      <c r="AH3220" s="68"/>
      <c r="AI3220" s="68"/>
      <c r="AJ3220" s="68"/>
      <c r="AK3220" s="68"/>
      <c r="AL3220" s="68"/>
      <c r="AM3220" s="68"/>
      <c r="AN3220" s="68"/>
      <c r="AO3220" s="68"/>
      <c r="AP3220" s="68"/>
      <c r="AQ3220" s="68"/>
      <c r="AR3220" s="68"/>
      <c r="AS3220" s="68"/>
      <c r="AT3220" s="68"/>
    </row>
    <row r="3221" spans="20:46" ht="18.75" customHeight="1">
      <c r="T3221" s="68"/>
      <c r="U3221" s="68"/>
      <c r="V3221" s="68"/>
      <c r="W3221" s="68"/>
      <c r="X3221" s="68"/>
      <c r="Y3221" s="68"/>
      <c r="Z3221" s="68"/>
      <c r="AA3221" s="68"/>
      <c r="AB3221" s="68"/>
      <c r="AC3221" s="68"/>
      <c r="AD3221" s="68"/>
      <c r="AE3221" s="68"/>
      <c r="AF3221" s="68"/>
      <c r="AH3221" s="68"/>
      <c r="AI3221" s="68"/>
      <c r="AJ3221" s="68"/>
      <c r="AK3221" s="68"/>
      <c r="AL3221" s="68"/>
      <c r="AM3221" s="68"/>
      <c r="AN3221" s="68"/>
      <c r="AO3221" s="68"/>
      <c r="AP3221" s="68"/>
      <c r="AQ3221" s="68"/>
      <c r="AR3221" s="68"/>
      <c r="AS3221" s="68"/>
      <c r="AT3221" s="68"/>
    </row>
    <row r="3222" spans="20:46" ht="18.75" customHeight="1">
      <c r="T3222" s="68"/>
      <c r="U3222" s="68"/>
      <c r="V3222" s="68"/>
      <c r="W3222" s="68"/>
      <c r="X3222" s="68"/>
      <c r="Y3222" s="68"/>
      <c r="Z3222" s="68"/>
      <c r="AA3222" s="68"/>
      <c r="AB3222" s="68"/>
      <c r="AC3222" s="68"/>
      <c r="AD3222" s="68"/>
      <c r="AE3222" s="68"/>
      <c r="AF3222" s="68"/>
      <c r="AH3222" s="68"/>
      <c r="AI3222" s="68"/>
      <c r="AJ3222" s="68"/>
      <c r="AK3222" s="68"/>
      <c r="AL3222" s="68"/>
      <c r="AM3222" s="68"/>
      <c r="AN3222" s="68"/>
      <c r="AO3222" s="68"/>
      <c r="AP3222" s="68"/>
      <c r="AQ3222" s="68"/>
      <c r="AR3222" s="68"/>
      <c r="AS3222" s="68"/>
      <c r="AT3222" s="68"/>
    </row>
    <row r="3223" spans="20:46" ht="18.75" customHeight="1">
      <c r="T3223" s="68"/>
      <c r="U3223" s="68"/>
      <c r="V3223" s="68"/>
      <c r="W3223" s="68"/>
      <c r="X3223" s="68"/>
      <c r="Y3223" s="68"/>
      <c r="Z3223" s="68"/>
      <c r="AA3223" s="68"/>
      <c r="AB3223" s="68"/>
      <c r="AC3223" s="68"/>
      <c r="AD3223" s="68"/>
      <c r="AE3223" s="68"/>
      <c r="AF3223" s="68"/>
      <c r="AH3223" s="68"/>
      <c r="AI3223" s="68"/>
      <c r="AJ3223" s="68"/>
      <c r="AK3223" s="68"/>
      <c r="AL3223" s="68"/>
      <c r="AM3223" s="68"/>
      <c r="AN3223" s="68"/>
      <c r="AO3223" s="68"/>
      <c r="AP3223" s="68"/>
      <c r="AQ3223" s="68"/>
      <c r="AR3223" s="68"/>
      <c r="AS3223" s="68"/>
      <c r="AT3223" s="68"/>
    </row>
    <row r="3224" spans="20:46" ht="18.75" customHeight="1">
      <c r="T3224" s="68"/>
      <c r="U3224" s="68"/>
      <c r="V3224" s="68"/>
      <c r="W3224" s="68"/>
      <c r="X3224" s="68"/>
      <c r="Y3224" s="68"/>
      <c r="Z3224" s="68"/>
      <c r="AA3224" s="68"/>
      <c r="AB3224" s="68"/>
      <c r="AC3224" s="68"/>
      <c r="AD3224" s="68"/>
      <c r="AE3224" s="68"/>
      <c r="AF3224" s="68"/>
      <c r="AH3224" s="68"/>
      <c r="AI3224" s="68"/>
      <c r="AJ3224" s="68"/>
      <c r="AK3224" s="68"/>
      <c r="AL3224" s="68"/>
      <c r="AM3224" s="68"/>
      <c r="AN3224" s="68"/>
      <c r="AO3224" s="68"/>
      <c r="AP3224" s="68"/>
      <c r="AQ3224" s="68"/>
      <c r="AR3224" s="68"/>
      <c r="AS3224" s="68"/>
      <c r="AT3224" s="68"/>
    </row>
    <row r="3225" spans="20:46" ht="18.75" customHeight="1">
      <c r="T3225" s="68"/>
      <c r="U3225" s="68"/>
      <c r="V3225" s="68"/>
      <c r="W3225" s="68"/>
      <c r="X3225" s="68"/>
      <c r="Y3225" s="68"/>
      <c r="Z3225" s="68"/>
      <c r="AA3225" s="68"/>
      <c r="AB3225" s="68"/>
      <c r="AC3225" s="68"/>
      <c r="AD3225" s="68"/>
      <c r="AE3225" s="68"/>
      <c r="AF3225" s="68"/>
      <c r="AH3225" s="68"/>
      <c r="AI3225" s="68"/>
      <c r="AJ3225" s="68"/>
      <c r="AK3225" s="68"/>
      <c r="AL3225" s="68"/>
      <c r="AM3225" s="68"/>
      <c r="AN3225" s="68"/>
      <c r="AO3225" s="68"/>
      <c r="AP3225" s="68"/>
      <c r="AQ3225" s="68"/>
      <c r="AR3225" s="68"/>
      <c r="AS3225" s="68"/>
      <c r="AT3225" s="68"/>
    </row>
    <row r="3226" spans="20:46" ht="18.75" customHeight="1">
      <c r="T3226" s="68"/>
      <c r="U3226" s="68"/>
      <c r="V3226" s="68"/>
      <c r="W3226" s="68"/>
      <c r="X3226" s="68"/>
      <c r="Y3226" s="68"/>
      <c r="Z3226" s="68"/>
      <c r="AA3226" s="68"/>
      <c r="AB3226" s="68"/>
      <c r="AC3226" s="68"/>
      <c r="AD3226" s="68"/>
      <c r="AE3226" s="68"/>
      <c r="AF3226" s="68"/>
      <c r="AH3226" s="68"/>
      <c r="AI3226" s="68"/>
      <c r="AJ3226" s="68"/>
      <c r="AK3226" s="68"/>
      <c r="AL3226" s="68"/>
      <c r="AM3226" s="68"/>
      <c r="AN3226" s="68"/>
      <c r="AO3226" s="68"/>
      <c r="AP3226" s="68"/>
      <c r="AQ3226" s="68"/>
      <c r="AR3226" s="68"/>
      <c r="AS3226" s="68"/>
      <c r="AT3226" s="68"/>
    </row>
    <row r="3227" spans="20:46" ht="18.75" customHeight="1">
      <c r="T3227" s="68"/>
      <c r="U3227" s="68"/>
      <c r="V3227" s="68"/>
      <c r="W3227" s="68"/>
      <c r="X3227" s="68"/>
      <c r="Y3227" s="68"/>
      <c r="Z3227" s="68"/>
      <c r="AA3227" s="68"/>
      <c r="AB3227" s="68"/>
      <c r="AC3227" s="68"/>
      <c r="AD3227" s="68"/>
      <c r="AE3227" s="68"/>
      <c r="AF3227" s="68"/>
      <c r="AH3227" s="68"/>
      <c r="AI3227" s="68"/>
      <c r="AJ3227" s="68"/>
      <c r="AK3227" s="68"/>
      <c r="AL3227" s="68"/>
      <c r="AM3227" s="68"/>
      <c r="AN3227" s="68"/>
      <c r="AO3227" s="68"/>
      <c r="AP3227" s="68"/>
      <c r="AQ3227" s="68"/>
      <c r="AR3227" s="68"/>
      <c r="AS3227" s="68"/>
      <c r="AT3227" s="68"/>
    </row>
    <row r="3228" spans="20:46" ht="18.75" customHeight="1">
      <c r="T3228" s="68"/>
      <c r="U3228" s="68"/>
      <c r="V3228" s="68"/>
      <c r="W3228" s="68"/>
      <c r="X3228" s="68"/>
      <c r="Y3228" s="68"/>
      <c r="Z3228" s="68"/>
      <c r="AA3228" s="68"/>
      <c r="AB3228" s="68"/>
      <c r="AC3228" s="68"/>
      <c r="AD3228" s="68"/>
      <c r="AE3228" s="68"/>
      <c r="AF3228" s="68"/>
      <c r="AH3228" s="68"/>
      <c r="AI3228" s="68"/>
      <c r="AJ3228" s="68"/>
      <c r="AK3228" s="68"/>
      <c r="AL3228" s="68"/>
      <c r="AM3228" s="68"/>
      <c r="AN3228" s="68"/>
      <c r="AO3228" s="68"/>
      <c r="AP3228" s="68"/>
      <c r="AQ3228" s="68"/>
      <c r="AR3228" s="68"/>
      <c r="AS3228" s="68"/>
      <c r="AT3228" s="68"/>
    </row>
    <row r="3229" spans="20:46" ht="18.75" customHeight="1">
      <c r="T3229" s="68"/>
      <c r="U3229" s="68"/>
      <c r="V3229" s="68"/>
      <c r="W3229" s="68"/>
      <c r="X3229" s="68"/>
      <c r="Y3229" s="68"/>
      <c r="Z3229" s="68"/>
      <c r="AA3229" s="68"/>
      <c r="AB3229" s="68"/>
      <c r="AC3229" s="68"/>
      <c r="AD3229" s="68"/>
      <c r="AE3229" s="68"/>
      <c r="AF3229" s="68"/>
      <c r="AH3229" s="68"/>
      <c r="AI3229" s="68"/>
      <c r="AJ3229" s="68"/>
      <c r="AK3229" s="68"/>
      <c r="AL3229" s="68"/>
      <c r="AM3229" s="68"/>
      <c r="AN3229" s="68"/>
      <c r="AO3229" s="68"/>
      <c r="AP3229" s="68"/>
      <c r="AQ3229" s="68"/>
      <c r="AR3229" s="68"/>
      <c r="AS3229" s="68"/>
      <c r="AT3229" s="68"/>
    </row>
    <row r="3230" spans="20:46" ht="18.75" customHeight="1">
      <c r="T3230" s="68"/>
      <c r="U3230" s="68"/>
      <c r="V3230" s="68"/>
      <c r="W3230" s="68"/>
      <c r="X3230" s="68"/>
      <c r="Y3230" s="68"/>
      <c r="Z3230" s="68"/>
      <c r="AA3230" s="68"/>
      <c r="AB3230" s="68"/>
      <c r="AC3230" s="68"/>
      <c r="AD3230" s="68"/>
      <c r="AE3230" s="68"/>
      <c r="AF3230" s="68"/>
      <c r="AH3230" s="68"/>
      <c r="AI3230" s="68"/>
      <c r="AJ3230" s="68"/>
      <c r="AK3230" s="68"/>
      <c r="AL3230" s="68"/>
      <c r="AM3230" s="68"/>
      <c r="AN3230" s="68"/>
      <c r="AO3230" s="68"/>
      <c r="AP3230" s="68"/>
      <c r="AQ3230" s="68"/>
      <c r="AR3230" s="68"/>
      <c r="AS3230" s="68"/>
      <c r="AT3230" s="68"/>
    </row>
    <row r="3231" spans="20:46" ht="18.75" customHeight="1">
      <c r="T3231" s="68"/>
      <c r="U3231" s="68"/>
      <c r="V3231" s="68"/>
      <c r="W3231" s="68"/>
      <c r="X3231" s="68"/>
      <c r="Y3231" s="68"/>
      <c r="Z3231" s="68"/>
      <c r="AA3231" s="68"/>
      <c r="AB3231" s="68"/>
      <c r="AC3231" s="68"/>
      <c r="AD3231" s="68"/>
      <c r="AE3231" s="68"/>
      <c r="AF3231" s="68"/>
      <c r="AH3231" s="68"/>
      <c r="AI3231" s="68"/>
      <c r="AJ3231" s="68"/>
      <c r="AK3231" s="68"/>
      <c r="AL3231" s="68"/>
      <c r="AM3231" s="68"/>
      <c r="AN3231" s="68"/>
      <c r="AO3231" s="68"/>
      <c r="AP3231" s="68"/>
      <c r="AQ3231" s="68"/>
      <c r="AR3231" s="68"/>
      <c r="AS3231" s="68"/>
      <c r="AT3231" s="68"/>
    </row>
    <row r="3232" spans="20:46" ht="18.75" customHeight="1">
      <c r="T3232" s="68"/>
      <c r="U3232" s="68"/>
      <c r="V3232" s="68"/>
      <c r="W3232" s="68"/>
      <c r="X3232" s="68"/>
      <c r="Y3232" s="68"/>
      <c r="Z3232" s="68"/>
      <c r="AA3232" s="68"/>
      <c r="AB3232" s="68"/>
      <c r="AC3232" s="68"/>
      <c r="AD3232" s="68"/>
      <c r="AE3232" s="68"/>
      <c r="AF3232" s="68"/>
      <c r="AH3232" s="68"/>
      <c r="AI3232" s="68"/>
      <c r="AJ3232" s="68"/>
      <c r="AK3232" s="68"/>
      <c r="AL3232" s="68"/>
      <c r="AM3232" s="68"/>
      <c r="AN3232" s="68"/>
      <c r="AO3232" s="68"/>
      <c r="AP3232" s="68"/>
      <c r="AQ3232" s="68"/>
      <c r="AR3232" s="68"/>
      <c r="AS3232" s="68"/>
      <c r="AT3232" s="68"/>
    </row>
    <row r="3233" spans="20:46" ht="18.75" customHeight="1">
      <c r="T3233" s="68"/>
      <c r="U3233" s="68"/>
      <c r="V3233" s="68"/>
      <c r="W3233" s="68"/>
      <c r="X3233" s="68"/>
      <c r="Y3233" s="68"/>
      <c r="Z3233" s="68"/>
      <c r="AA3233" s="68"/>
      <c r="AB3233" s="68"/>
      <c r="AC3233" s="68"/>
      <c r="AD3233" s="68"/>
      <c r="AE3233" s="68"/>
      <c r="AF3233" s="68"/>
      <c r="AH3233" s="68"/>
      <c r="AI3233" s="68"/>
      <c r="AJ3233" s="68"/>
      <c r="AK3233" s="68"/>
      <c r="AL3233" s="68"/>
      <c r="AM3233" s="68"/>
      <c r="AN3233" s="68"/>
      <c r="AO3233" s="68"/>
      <c r="AP3233" s="68"/>
      <c r="AQ3233" s="68"/>
      <c r="AR3233" s="68"/>
      <c r="AS3233" s="68"/>
      <c r="AT3233" s="68"/>
    </row>
    <row r="3234" spans="20:46" ht="18.75" customHeight="1">
      <c r="T3234" s="68"/>
      <c r="U3234" s="68"/>
      <c r="V3234" s="68"/>
      <c r="W3234" s="68"/>
      <c r="X3234" s="68"/>
      <c r="Y3234" s="68"/>
      <c r="Z3234" s="68"/>
      <c r="AA3234" s="68"/>
      <c r="AB3234" s="68"/>
      <c r="AC3234" s="68"/>
      <c r="AD3234" s="68"/>
      <c r="AE3234" s="68"/>
      <c r="AF3234" s="68"/>
      <c r="AH3234" s="68"/>
      <c r="AI3234" s="68"/>
      <c r="AJ3234" s="68"/>
      <c r="AK3234" s="68"/>
      <c r="AL3234" s="68"/>
      <c r="AM3234" s="68"/>
      <c r="AN3234" s="68"/>
      <c r="AO3234" s="68"/>
      <c r="AP3234" s="68"/>
      <c r="AQ3234" s="68"/>
      <c r="AR3234" s="68"/>
      <c r="AS3234" s="68"/>
      <c r="AT3234" s="68"/>
    </row>
    <row r="3235" spans="20:46" ht="18.75" customHeight="1">
      <c r="T3235" s="68"/>
      <c r="U3235" s="68"/>
      <c r="V3235" s="68"/>
      <c r="W3235" s="68"/>
      <c r="X3235" s="68"/>
      <c r="Y3235" s="68"/>
      <c r="Z3235" s="68"/>
      <c r="AA3235" s="68"/>
      <c r="AB3235" s="68"/>
      <c r="AC3235" s="68"/>
      <c r="AD3235" s="68"/>
      <c r="AE3235" s="68"/>
      <c r="AF3235" s="68"/>
      <c r="AH3235" s="68"/>
      <c r="AI3235" s="68"/>
      <c r="AJ3235" s="68"/>
      <c r="AK3235" s="68"/>
      <c r="AL3235" s="68"/>
      <c r="AM3235" s="68"/>
      <c r="AN3235" s="68"/>
      <c r="AO3235" s="68"/>
      <c r="AP3235" s="68"/>
      <c r="AQ3235" s="68"/>
      <c r="AR3235" s="68"/>
      <c r="AS3235" s="68"/>
      <c r="AT3235" s="68"/>
    </row>
    <row r="3236" spans="20:46" ht="18.75" customHeight="1">
      <c r="T3236" s="68"/>
      <c r="U3236" s="68"/>
      <c r="V3236" s="68"/>
      <c r="W3236" s="68"/>
      <c r="X3236" s="68"/>
      <c r="Y3236" s="68"/>
      <c r="Z3236" s="68"/>
      <c r="AA3236" s="68"/>
      <c r="AB3236" s="68"/>
      <c r="AC3236" s="68"/>
      <c r="AD3236" s="68"/>
      <c r="AE3236" s="68"/>
      <c r="AF3236" s="68"/>
      <c r="AH3236" s="68"/>
      <c r="AI3236" s="68"/>
      <c r="AJ3236" s="68"/>
      <c r="AK3236" s="68"/>
      <c r="AL3236" s="68"/>
      <c r="AM3236" s="68"/>
      <c r="AN3236" s="68"/>
      <c r="AO3236" s="68"/>
      <c r="AP3236" s="68"/>
      <c r="AQ3236" s="68"/>
      <c r="AR3236" s="68"/>
      <c r="AS3236" s="68"/>
      <c r="AT3236" s="68"/>
    </row>
    <row r="3237" spans="20:46" ht="18.75" customHeight="1">
      <c r="T3237" s="68"/>
      <c r="U3237" s="68"/>
      <c r="V3237" s="68"/>
      <c r="W3237" s="68"/>
      <c r="X3237" s="68"/>
      <c r="Y3237" s="68"/>
      <c r="Z3237" s="68"/>
      <c r="AA3237" s="68"/>
      <c r="AB3237" s="68"/>
      <c r="AC3237" s="68"/>
      <c r="AD3237" s="68"/>
      <c r="AE3237" s="68"/>
      <c r="AF3237" s="68"/>
      <c r="AH3237" s="68"/>
      <c r="AI3237" s="68"/>
      <c r="AJ3237" s="68"/>
      <c r="AK3237" s="68"/>
      <c r="AL3237" s="68"/>
      <c r="AM3237" s="68"/>
      <c r="AN3237" s="68"/>
      <c r="AO3237" s="68"/>
      <c r="AP3237" s="68"/>
      <c r="AQ3237" s="68"/>
      <c r="AR3237" s="68"/>
      <c r="AS3237" s="68"/>
      <c r="AT3237" s="68"/>
    </row>
    <row r="3238" spans="20:46" ht="18.75" customHeight="1">
      <c r="T3238" s="68"/>
      <c r="U3238" s="68"/>
      <c r="V3238" s="68"/>
      <c r="W3238" s="68"/>
      <c r="X3238" s="68"/>
      <c r="Y3238" s="68"/>
      <c r="Z3238" s="68"/>
      <c r="AA3238" s="68"/>
      <c r="AB3238" s="68"/>
      <c r="AC3238" s="68"/>
      <c r="AD3238" s="68"/>
      <c r="AE3238" s="68"/>
      <c r="AF3238" s="68"/>
      <c r="AH3238" s="68"/>
      <c r="AI3238" s="68"/>
      <c r="AJ3238" s="68"/>
      <c r="AK3238" s="68"/>
      <c r="AL3238" s="68"/>
      <c r="AM3238" s="68"/>
      <c r="AN3238" s="68"/>
      <c r="AO3238" s="68"/>
      <c r="AP3238" s="68"/>
      <c r="AQ3238" s="68"/>
      <c r="AR3238" s="68"/>
      <c r="AS3238" s="68"/>
      <c r="AT3238" s="68"/>
    </row>
    <row r="3239" spans="20:46" ht="18.75" customHeight="1">
      <c r="T3239" s="68"/>
      <c r="U3239" s="68"/>
      <c r="V3239" s="68"/>
      <c r="W3239" s="68"/>
      <c r="X3239" s="68"/>
      <c r="Y3239" s="68"/>
      <c r="Z3239" s="68"/>
      <c r="AA3239" s="68"/>
      <c r="AB3239" s="68"/>
      <c r="AC3239" s="68"/>
      <c r="AD3239" s="68"/>
      <c r="AE3239" s="68"/>
      <c r="AF3239" s="68"/>
      <c r="AH3239" s="68"/>
      <c r="AI3239" s="68"/>
      <c r="AJ3239" s="68"/>
      <c r="AK3239" s="68"/>
      <c r="AL3239" s="68"/>
      <c r="AM3239" s="68"/>
      <c r="AN3239" s="68"/>
      <c r="AO3239" s="68"/>
      <c r="AP3239" s="68"/>
      <c r="AQ3239" s="68"/>
      <c r="AR3239" s="68"/>
      <c r="AS3239" s="68"/>
      <c r="AT3239" s="68"/>
    </row>
    <row r="3240" spans="20:46" ht="18.75" customHeight="1">
      <c r="T3240" s="68"/>
      <c r="U3240" s="68"/>
      <c r="V3240" s="68"/>
      <c r="W3240" s="68"/>
      <c r="X3240" s="68"/>
      <c r="Y3240" s="68"/>
      <c r="Z3240" s="68"/>
      <c r="AA3240" s="68"/>
      <c r="AB3240" s="68"/>
      <c r="AC3240" s="68"/>
      <c r="AD3240" s="68"/>
      <c r="AE3240" s="68"/>
      <c r="AF3240" s="68"/>
      <c r="AH3240" s="68"/>
      <c r="AI3240" s="68"/>
      <c r="AJ3240" s="68"/>
      <c r="AK3240" s="68"/>
      <c r="AL3240" s="68"/>
      <c r="AM3240" s="68"/>
      <c r="AN3240" s="68"/>
      <c r="AO3240" s="68"/>
      <c r="AP3240" s="68"/>
      <c r="AQ3240" s="68"/>
      <c r="AR3240" s="68"/>
      <c r="AS3240" s="68"/>
      <c r="AT3240" s="68"/>
    </row>
    <row r="3241" spans="20:46" ht="18.75" customHeight="1">
      <c r="T3241" s="68"/>
      <c r="U3241" s="68"/>
      <c r="V3241" s="68"/>
      <c r="W3241" s="68"/>
      <c r="X3241" s="68"/>
      <c r="Y3241" s="68"/>
      <c r="Z3241" s="68"/>
      <c r="AA3241" s="68"/>
      <c r="AB3241" s="68"/>
      <c r="AC3241" s="68"/>
      <c r="AD3241" s="68"/>
      <c r="AE3241" s="68"/>
      <c r="AF3241" s="68"/>
      <c r="AH3241" s="68"/>
      <c r="AI3241" s="68"/>
      <c r="AJ3241" s="68"/>
      <c r="AK3241" s="68"/>
      <c r="AL3241" s="68"/>
      <c r="AM3241" s="68"/>
      <c r="AN3241" s="68"/>
      <c r="AO3241" s="68"/>
      <c r="AP3241" s="68"/>
      <c r="AQ3241" s="68"/>
      <c r="AR3241" s="68"/>
      <c r="AS3241" s="68"/>
      <c r="AT3241" s="68"/>
    </row>
    <row r="3242" spans="20:46" ht="18.75" customHeight="1">
      <c r="T3242" s="68"/>
      <c r="U3242" s="68"/>
      <c r="V3242" s="68"/>
      <c r="W3242" s="68"/>
      <c r="X3242" s="68"/>
      <c r="Y3242" s="68"/>
      <c r="Z3242" s="68"/>
      <c r="AA3242" s="68"/>
      <c r="AB3242" s="68"/>
      <c r="AC3242" s="68"/>
      <c r="AD3242" s="68"/>
      <c r="AE3242" s="68"/>
      <c r="AF3242" s="68"/>
      <c r="AH3242" s="68"/>
      <c r="AI3242" s="68"/>
      <c r="AJ3242" s="68"/>
      <c r="AK3242" s="68"/>
      <c r="AL3242" s="68"/>
      <c r="AM3242" s="68"/>
      <c r="AN3242" s="68"/>
      <c r="AO3242" s="68"/>
      <c r="AP3242" s="68"/>
      <c r="AQ3242" s="68"/>
      <c r="AR3242" s="68"/>
      <c r="AS3242" s="68"/>
      <c r="AT3242" s="68"/>
    </row>
    <row r="3243" spans="20:46" ht="18.75" customHeight="1">
      <c r="T3243" s="68"/>
      <c r="U3243" s="68"/>
      <c r="V3243" s="68"/>
      <c r="W3243" s="68"/>
      <c r="X3243" s="68"/>
      <c r="Y3243" s="68"/>
      <c r="Z3243" s="68"/>
      <c r="AA3243" s="68"/>
      <c r="AB3243" s="68"/>
      <c r="AC3243" s="68"/>
      <c r="AD3243" s="68"/>
      <c r="AE3243" s="68"/>
      <c r="AF3243" s="68"/>
      <c r="AH3243" s="68"/>
      <c r="AI3243" s="68"/>
      <c r="AJ3243" s="68"/>
      <c r="AK3243" s="68"/>
      <c r="AL3243" s="68"/>
      <c r="AM3243" s="68"/>
      <c r="AN3243" s="68"/>
      <c r="AO3243" s="68"/>
      <c r="AP3243" s="68"/>
      <c r="AQ3243" s="68"/>
      <c r="AR3243" s="68"/>
      <c r="AS3243" s="68"/>
      <c r="AT3243" s="68"/>
    </row>
    <row r="3244" spans="20:46" ht="18.75" customHeight="1">
      <c r="T3244" s="68"/>
      <c r="U3244" s="68"/>
      <c r="V3244" s="68"/>
      <c r="W3244" s="68"/>
      <c r="X3244" s="68"/>
      <c r="Y3244" s="68"/>
      <c r="Z3244" s="68"/>
      <c r="AA3244" s="68"/>
      <c r="AB3244" s="68"/>
      <c r="AC3244" s="68"/>
      <c r="AD3244" s="68"/>
      <c r="AE3244" s="68"/>
      <c r="AF3244" s="68"/>
      <c r="AH3244" s="68"/>
      <c r="AI3244" s="68"/>
      <c r="AJ3244" s="68"/>
      <c r="AK3244" s="68"/>
      <c r="AL3244" s="68"/>
      <c r="AM3244" s="68"/>
      <c r="AN3244" s="68"/>
      <c r="AO3244" s="68"/>
      <c r="AP3244" s="68"/>
      <c r="AQ3244" s="68"/>
      <c r="AR3244" s="68"/>
      <c r="AS3244" s="68"/>
      <c r="AT3244" s="68"/>
    </row>
    <row r="3245" spans="20:46" ht="18.75" customHeight="1">
      <c r="T3245" s="68"/>
      <c r="U3245" s="68"/>
      <c r="V3245" s="68"/>
      <c r="W3245" s="68"/>
      <c r="X3245" s="68"/>
      <c r="Y3245" s="68"/>
      <c r="Z3245" s="68"/>
      <c r="AA3245" s="68"/>
      <c r="AB3245" s="68"/>
      <c r="AC3245" s="68"/>
      <c r="AD3245" s="68"/>
      <c r="AE3245" s="68"/>
      <c r="AF3245" s="68"/>
      <c r="AH3245" s="68"/>
      <c r="AI3245" s="68"/>
      <c r="AJ3245" s="68"/>
      <c r="AK3245" s="68"/>
      <c r="AL3245" s="68"/>
      <c r="AM3245" s="68"/>
      <c r="AN3245" s="68"/>
      <c r="AO3245" s="68"/>
      <c r="AP3245" s="68"/>
      <c r="AQ3245" s="68"/>
      <c r="AR3245" s="68"/>
      <c r="AS3245" s="68"/>
      <c r="AT3245" s="68"/>
    </row>
    <row r="3246" spans="20:46" ht="18.75" customHeight="1">
      <c r="T3246" s="68"/>
      <c r="U3246" s="68"/>
      <c r="V3246" s="68"/>
      <c r="W3246" s="68"/>
      <c r="X3246" s="68"/>
      <c r="Y3246" s="68"/>
      <c r="Z3246" s="68"/>
      <c r="AA3246" s="68"/>
      <c r="AB3246" s="68"/>
      <c r="AC3246" s="68"/>
      <c r="AD3246" s="68"/>
      <c r="AE3246" s="68"/>
      <c r="AF3246" s="68"/>
      <c r="AH3246" s="68"/>
      <c r="AI3246" s="68"/>
      <c r="AJ3246" s="68"/>
      <c r="AK3246" s="68"/>
      <c r="AL3246" s="68"/>
      <c r="AM3246" s="68"/>
      <c r="AN3246" s="68"/>
      <c r="AO3246" s="68"/>
      <c r="AP3246" s="68"/>
      <c r="AQ3246" s="68"/>
      <c r="AR3246" s="68"/>
      <c r="AS3246" s="68"/>
      <c r="AT3246" s="68"/>
    </row>
    <row r="3247" spans="20:46" ht="18.75" customHeight="1">
      <c r="T3247" s="68"/>
      <c r="U3247" s="68"/>
      <c r="V3247" s="68"/>
      <c r="W3247" s="68"/>
      <c r="X3247" s="68"/>
      <c r="Y3247" s="68"/>
      <c r="Z3247" s="68"/>
      <c r="AA3247" s="68"/>
      <c r="AB3247" s="68"/>
      <c r="AC3247" s="68"/>
      <c r="AD3247" s="68"/>
      <c r="AE3247" s="68"/>
      <c r="AF3247" s="68"/>
      <c r="AH3247" s="68"/>
      <c r="AI3247" s="68"/>
      <c r="AJ3247" s="68"/>
      <c r="AK3247" s="68"/>
      <c r="AL3247" s="68"/>
      <c r="AM3247" s="68"/>
      <c r="AN3247" s="68"/>
      <c r="AO3247" s="68"/>
      <c r="AP3247" s="68"/>
      <c r="AQ3247" s="68"/>
      <c r="AR3247" s="68"/>
      <c r="AS3247" s="68"/>
      <c r="AT3247" s="68"/>
    </row>
    <row r="3248" spans="20:46" ht="18.75" customHeight="1">
      <c r="T3248" s="68"/>
      <c r="U3248" s="68"/>
      <c r="V3248" s="68"/>
      <c r="W3248" s="68"/>
      <c r="X3248" s="68"/>
      <c r="Y3248" s="68"/>
      <c r="Z3248" s="68"/>
      <c r="AA3248" s="68"/>
      <c r="AB3248" s="68"/>
      <c r="AC3248" s="68"/>
      <c r="AD3248" s="68"/>
      <c r="AE3248" s="68"/>
      <c r="AF3248" s="68"/>
      <c r="AH3248" s="68"/>
      <c r="AI3248" s="68"/>
      <c r="AJ3248" s="68"/>
      <c r="AK3248" s="68"/>
      <c r="AL3248" s="68"/>
      <c r="AM3248" s="68"/>
      <c r="AN3248" s="68"/>
      <c r="AO3248" s="68"/>
      <c r="AP3248" s="68"/>
      <c r="AQ3248" s="68"/>
      <c r="AR3248" s="68"/>
      <c r="AS3248" s="68"/>
      <c r="AT3248" s="68"/>
    </row>
    <row r="3249" spans="20:46" ht="18.75" customHeight="1">
      <c r="T3249" s="68"/>
      <c r="U3249" s="68"/>
      <c r="V3249" s="68"/>
      <c r="W3249" s="68"/>
      <c r="X3249" s="68"/>
      <c r="Y3249" s="68"/>
      <c r="Z3249" s="68"/>
      <c r="AA3249" s="68"/>
      <c r="AB3249" s="68"/>
      <c r="AC3249" s="68"/>
      <c r="AD3249" s="68"/>
      <c r="AE3249" s="68"/>
      <c r="AF3249" s="68"/>
      <c r="AH3249" s="68"/>
      <c r="AI3249" s="68"/>
      <c r="AJ3249" s="68"/>
      <c r="AK3249" s="68"/>
      <c r="AL3249" s="68"/>
      <c r="AM3249" s="68"/>
      <c r="AN3249" s="68"/>
      <c r="AO3249" s="68"/>
      <c r="AP3249" s="68"/>
      <c r="AQ3249" s="68"/>
      <c r="AR3249" s="68"/>
      <c r="AS3249" s="68"/>
      <c r="AT3249" s="68"/>
    </row>
    <row r="3250" spans="20:46" ht="18.75" customHeight="1">
      <c r="T3250" s="68"/>
      <c r="U3250" s="68"/>
      <c r="V3250" s="68"/>
      <c r="W3250" s="68"/>
      <c r="X3250" s="68"/>
      <c r="Y3250" s="68"/>
      <c r="Z3250" s="68"/>
      <c r="AA3250" s="68"/>
      <c r="AB3250" s="68"/>
      <c r="AC3250" s="68"/>
      <c r="AD3250" s="68"/>
      <c r="AE3250" s="68"/>
      <c r="AF3250" s="68"/>
      <c r="AH3250" s="68"/>
      <c r="AI3250" s="68"/>
      <c r="AJ3250" s="68"/>
      <c r="AK3250" s="68"/>
      <c r="AL3250" s="68"/>
      <c r="AM3250" s="68"/>
      <c r="AN3250" s="68"/>
      <c r="AO3250" s="68"/>
      <c r="AP3250" s="68"/>
      <c r="AQ3250" s="68"/>
      <c r="AR3250" s="68"/>
      <c r="AS3250" s="68"/>
      <c r="AT3250" s="68"/>
    </row>
    <row r="3251" spans="20:46" ht="18.75" customHeight="1">
      <c r="T3251" s="68"/>
      <c r="U3251" s="68"/>
      <c r="V3251" s="68"/>
      <c r="W3251" s="68"/>
      <c r="X3251" s="68"/>
      <c r="Y3251" s="68"/>
      <c r="Z3251" s="68"/>
      <c r="AA3251" s="68"/>
      <c r="AB3251" s="68"/>
      <c r="AC3251" s="68"/>
      <c r="AD3251" s="68"/>
      <c r="AE3251" s="68"/>
      <c r="AF3251" s="68"/>
      <c r="AH3251" s="68"/>
      <c r="AI3251" s="68"/>
      <c r="AJ3251" s="68"/>
      <c r="AK3251" s="68"/>
      <c r="AL3251" s="68"/>
      <c r="AM3251" s="68"/>
      <c r="AN3251" s="68"/>
      <c r="AO3251" s="68"/>
      <c r="AP3251" s="68"/>
      <c r="AQ3251" s="68"/>
      <c r="AR3251" s="68"/>
      <c r="AS3251" s="68"/>
      <c r="AT3251" s="68"/>
    </row>
    <row r="3252" spans="20:46" ht="18.75" customHeight="1">
      <c r="T3252" s="68"/>
      <c r="U3252" s="68"/>
      <c r="V3252" s="68"/>
      <c r="W3252" s="68"/>
      <c r="X3252" s="68"/>
      <c r="Y3252" s="68"/>
      <c r="Z3252" s="68"/>
      <c r="AA3252" s="68"/>
      <c r="AB3252" s="68"/>
      <c r="AC3252" s="68"/>
      <c r="AD3252" s="68"/>
      <c r="AE3252" s="68"/>
      <c r="AF3252" s="68"/>
      <c r="AH3252" s="68"/>
      <c r="AI3252" s="68"/>
      <c r="AJ3252" s="68"/>
      <c r="AK3252" s="68"/>
      <c r="AL3252" s="68"/>
      <c r="AM3252" s="68"/>
      <c r="AN3252" s="68"/>
      <c r="AO3252" s="68"/>
      <c r="AP3252" s="68"/>
      <c r="AQ3252" s="68"/>
      <c r="AR3252" s="68"/>
      <c r="AS3252" s="68"/>
      <c r="AT3252" s="68"/>
    </row>
    <row r="3253" spans="20:46" ht="18.75" customHeight="1">
      <c r="T3253" s="68"/>
      <c r="U3253" s="68"/>
      <c r="V3253" s="68"/>
      <c r="W3253" s="68"/>
      <c r="X3253" s="68"/>
      <c r="Y3253" s="68"/>
      <c r="Z3253" s="68"/>
      <c r="AA3253" s="68"/>
      <c r="AB3253" s="68"/>
      <c r="AC3253" s="68"/>
      <c r="AD3253" s="68"/>
      <c r="AE3253" s="68"/>
      <c r="AF3253" s="68"/>
      <c r="AH3253" s="68"/>
      <c r="AI3253" s="68"/>
      <c r="AJ3253" s="68"/>
      <c r="AK3253" s="68"/>
      <c r="AL3253" s="68"/>
      <c r="AM3253" s="68"/>
      <c r="AN3253" s="68"/>
      <c r="AO3253" s="68"/>
      <c r="AP3253" s="68"/>
      <c r="AQ3253" s="68"/>
      <c r="AR3253" s="68"/>
      <c r="AS3253" s="68"/>
      <c r="AT3253" s="68"/>
    </row>
    <row r="3254" spans="20:46" ht="18.75" customHeight="1">
      <c r="T3254" s="68"/>
      <c r="U3254" s="68"/>
      <c r="V3254" s="68"/>
      <c r="W3254" s="68"/>
      <c r="X3254" s="68"/>
      <c r="Y3254" s="68"/>
      <c r="Z3254" s="68"/>
      <c r="AA3254" s="68"/>
      <c r="AB3254" s="68"/>
      <c r="AC3254" s="68"/>
      <c r="AD3254" s="68"/>
      <c r="AE3254" s="68"/>
      <c r="AF3254" s="68"/>
      <c r="AH3254" s="68"/>
      <c r="AI3254" s="68"/>
      <c r="AJ3254" s="68"/>
      <c r="AK3254" s="68"/>
      <c r="AL3254" s="68"/>
      <c r="AM3254" s="68"/>
      <c r="AN3254" s="68"/>
      <c r="AO3254" s="68"/>
      <c r="AP3254" s="68"/>
      <c r="AQ3254" s="68"/>
      <c r="AR3254" s="68"/>
      <c r="AS3254" s="68"/>
      <c r="AT3254" s="68"/>
    </row>
    <row r="3255" spans="20:46" ht="18.75" customHeight="1">
      <c r="T3255" s="68"/>
      <c r="U3255" s="68"/>
      <c r="V3255" s="68"/>
      <c r="W3255" s="68"/>
      <c r="X3255" s="68"/>
      <c r="Y3255" s="68"/>
      <c r="Z3255" s="68"/>
      <c r="AA3255" s="68"/>
      <c r="AB3255" s="68"/>
      <c r="AC3255" s="68"/>
      <c r="AD3255" s="68"/>
      <c r="AE3255" s="68"/>
      <c r="AF3255" s="68"/>
      <c r="AH3255" s="68"/>
      <c r="AI3255" s="68"/>
      <c r="AJ3255" s="68"/>
      <c r="AK3255" s="68"/>
      <c r="AL3255" s="68"/>
      <c r="AM3255" s="68"/>
      <c r="AN3255" s="68"/>
      <c r="AO3255" s="68"/>
      <c r="AP3255" s="68"/>
      <c r="AQ3255" s="68"/>
      <c r="AR3255" s="68"/>
      <c r="AS3255" s="68"/>
      <c r="AT3255" s="68"/>
    </row>
    <row r="3256" spans="20:46" ht="18.75" customHeight="1">
      <c r="T3256" s="68"/>
      <c r="U3256" s="68"/>
      <c r="V3256" s="68"/>
      <c r="W3256" s="68"/>
      <c r="X3256" s="68"/>
      <c r="Y3256" s="68"/>
      <c r="Z3256" s="68"/>
      <c r="AA3256" s="68"/>
      <c r="AB3256" s="68"/>
      <c r="AC3256" s="68"/>
      <c r="AD3256" s="68"/>
      <c r="AE3256" s="68"/>
      <c r="AF3256" s="68"/>
      <c r="AH3256" s="68"/>
      <c r="AI3256" s="68"/>
      <c r="AJ3256" s="68"/>
      <c r="AK3256" s="68"/>
      <c r="AL3256" s="68"/>
      <c r="AM3256" s="68"/>
      <c r="AN3256" s="68"/>
      <c r="AO3256" s="68"/>
      <c r="AP3256" s="68"/>
      <c r="AQ3256" s="68"/>
      <c r="AR3256" s="68"/>
      <c r="AS3256" s="68"/>
      <c r="AT3256" s="68"/>
    </row>
    <row r="3257" spans="20:46" ht="18.75" customHeight="1">
      <c r="T3257" s="68"/>
      <c r="U3257" s="68"/>
      <c r="V3257" s="68"/>
      <c r="W3257" s="68"/>
      <c r="X3257" s="68"/>
      <c r="Y3257" s="68"/>
      <c r="Z3257" s="68"/>
      <c r="AA3257" s="68"/>
      <c r="AB3257" s="68"/>
      <c r="AC3257" s="68"/>
      <c r="AD3257" s="68"/>
      <c r="AE3257" s="68"/>
      <c r="AF3257" s="68"/>
      <c r="AH3257" s="68"/>
      <c r="AI3257" s="68"/>
      <c r="AJ3257" s="68"/>
      <c r="AK3257" s="68"/>
      <c r="AL3257" s="68"/>
      <c r="AM3257" s="68"/>
      <c r="AN3257" s="68"/>
      <c r="AO3257" s="68"/>
      <c r="AP3257" s="68"/>
      <c r="AQ3257" s="68"/>
      <c r="AR3257" s="68"/>
      <c r="AS3257" s="68"/>
      <c r="AT3257" s="68"/>
    </row>
    <row r="3258" spans="20:46" ht="18.75" customHeight="1">
      <c r="T3258" s="68"/>
      <c r="U3258" s="68"/>
      <c r="V3258" s="68"/>
      <c r="W3258" s="68"/>
      <c r="X3258" s="68"/>
      <c r="Y3258" s="68"/>
      <c r="Z3258" s="68"/>
      <c r="AA3258" s="68"/>
      <c r="AB3258" s="68"/>
      <c r="AC3258" s="68"/>
      <c r="AD3258" s="68"/>
      <c r="AE3258" s="68"/>
      <c r="AF3258" s="68"/>
      <c r="AH3258" s="68"/>
      <c r="AI3258" s="68"/>
      <c r="AJ3258" s="68"/>
      <c r="AK3258" s="68"/>
      <c r="AL3258" s="68"/>
      <c r="AM3258" s="68"/>
      <c r="AN3258" s="68"/>
      <c r="AO3258" s="68"/>
      <c r="AP3258" s="68"/>
      <c r="AQ3258" s="68"/>
      <c r="AR3258" s="68"/>
      <c r="AS3258" s="68"/>
      <c r="AT3258" s="68"/>
    </row>
    <row r="3259" spans="20:46" ht="18.75" customHeight="1">
      <c r="T3259" s="68"/>
      <c r="U3259" s="68"/>
      <c r="V3259" s="68"/>
      <c r="W3259" s="68"/>
      <c r="X3259" s="68"/>
      <c r="Y3259" s="68"/>
      <c r="Z3259" s="68"/>
      <c r="AA3259" s="68"/>
      <c r="AB3259" s="68"/>
      <c r="AC3259" s="68"/>
      <c r="AD3259" s="68"/>
      <c r="AE3259" s="68"/>
      <c r="AF3259" s="68"/>
      <c r="AH3259" s="68"/>
      <c r="AI3259" s="68"/>
      <c r="AJ3259" s="68"/>
      <c r="AK3259" s="68"/>
      <c r="AL3259" s="68"/>
      <c r="AM3259" s="68"/>
      <c r="AN3259" s="68"/>
      <c r="AO3259" s="68"/>
      <c r="AP3259" s="68"/>
      <c r="AQ3259" s="68"/>
      <c r="AR3259" s="68"/>
      <c r="AS3259" s="68"/>
      <c r="AT3259" s="68"/>
    </row>
    <row r="3260" spans="20:46" ht="18.75" customHeight="1">
      <c r="T3260" s="68"/>
      <c r="U3260" s="68"/>
      <c r="V3260" s="68"/>
      <c r="W3260" s="68"/>
      <c r="X3260" s="68"/>
      <c r="Y3260" s="68"/>
      <c r="Z3260" s="68"/>
      <c r="AA3260" s="68"/>
      <c r="AB3260" s="68"/>
      <c r="AC3260" s="68"/>
      <c r="AD3260" s="68"/>
      <c r="AE3260" s="68"/>
      <c r="AF3260" s="68"/>
      <c r="AH3260" s="68"/>
      <c r="AI3260" s="68"/>
      <c r="AJ3260" s="68"/>
      <c r="AK3260" s="68"/>
      <c r="AL3260" s="68"/>
      <c r="AM3260" s="68"/>
      <c r="AN3260" s="68"/>
      <c r="AO3260" s="68"/>
      <c r="AP3260" s="68"/>
      <c r="AQ3260" s="68"/>
      <c r="AR3260" s="68"/>
      <c r="AS3260" s="68"/>
      <c r="AT3260" s="68"/>
    </row>
    <row r="3261" spans="20:46" ht="18.75" customHeight="1">
      <c r="T3261" s="68"/>
      <c r="U3261" s="68"/>
      <c r="V3261" s="68"/>
      <c r="W3261" s="68"/>
      <c r="X3261" s="68"/>
      <c r="Y3261" s="68"/>
      <c r="Z3261" s="68"/>
      <c r="AA3261" s="68"/>
      <c r="AB3261" s="68"/>
      <c r="AC3261" s="68"/>
      <c r="AD3261" s="68"/>
      <c r="AE3261" s="68"/>
      <c r="AF3261" s="68"/>
      <c r="AH3261" s="68"/>
      <c r="AI3261" s="68"/>
      <c r="AJ3261" s="68"/>
      <c r="AK3261" s="68"/>
      <c r="AL3261" s="68"/>
      <c r="AM3261" s="68"/>
      <c r="AN3261" s="68"/>
      <c r="AO3261" s="68"/>
      <c r="AP3261" s="68"/>
      <c r="AQ3261" s="68"/>
      <c r="AR3261" s="68"/>
      <c r="AS3261" s="68"/>
      <c r="AT3261" s="68"/>
    </row>
    <row r="3262" spans="20:46" ht="18.75" customHeight="1">
      <c r="T3262" s="68"/>
      <c r="U3262" s="68"/>
      <c r="V3262" s="68"/>
      <c r="W3262" s="68"/>
      <c r="X3262" s="68"/>
      <c r="Y3262" s="68"/>
      <c r="Z3262" s="68"/>
      <c r="AA3262" s="68"/>
      <c r="AB3262" s="68"/>
      <c r="AC3262" s="68"/>
      <c r="AD3262" s="68"/>
      <c r="AE3262" s="68"/>
      <c r="AF3262" s="68"/>
      <c r="AH3262" s="68"/>
      <c r="AI3262" s="68"/>
      <c r="AJ3262" s="68"/>
      <c r="AK3262" s="68"/>
      <c r="AL3262" s="68"/>
      <c r="AM3262" s="68"/>
      <c r="AN3262" s="68"/>
      <c r="AO3262" s="68"/>
      <c r="AP3262" s="68"/>
      <c r="AQ3262" s="68"/>
      <c r="AR3262" s="68"/>
      <c r="AS3262" s="68"/>
      <c r="AT3262" s="68"/>
    </row>
    <row r="3263" spans="20:46" ht="18.75" customHeight="1">
      <c r="T3263" s="68"/>
      <c r="U3263" s="68"/>
      <c r="V3263" s="68"/>
      <c r="W3263" s="68"/>
      <c r="X3263" s="68"/>
      <c r="Y3263" s="68"/>
      <c r="Z3263" s="68"/>
      <c r="AA3263" s="68"/>
      <c r="AB3263" s="68"/>
      <c r="AC3263" s="68"/>
      <c r="AD3263" s="68"/>
      <c r="AE3263" s="68"/>
      <c r="AF3263" s="68"/>
      <c r="AH3263" s="68"/>
      <c r="AI3263" s="68"/>
      <c r="AJ3263" s="68"/>
      <c r="AK3263" s="68"/>
      <c r="AL3263" s="68"/>
      <c r="AM3263" s="68"/>
      <c r="AN3263" s="68"/>
      <c r="AO3263" s="68"/>
      <c r="AP3263" s="68"/>
      <c r="AQ3263" s="68"/>
      <c r="AR3263" s="68"/>
      <c r="AS3263" s="68"/>
      <c r="AT3263" s="68"/>
    </row>
    <row r="3264" spans="20:46" ht="18.75" customHeight="1">
      <c r="T3264" s="68"/>
      <c r="U3264" s="68"/>
      <c r="V3264" s="68"/>
      <c r="W3264" s="68"/>
      <c r="X3264" s="68"/>
      <c r="Y3264" s="68"/>
      <c r="Z3264" s="68"/>
      <c r="AA3264" s="68"/>
      <c r="AB3264" s="68"/>
      <c r="AC3264" s="68"/>
      <c r="AD3264" s="68"/>
      <c r="AE3264" s="68"/>
      <c r="AF3264" s="68"/>
      <c r="AH3264" s="68"/>
      <c r="AI3264" s="68"/>
      <c r="AJ3264" s="68"/>
      <c r="AK3264" s="68"/>
      <c r="AL3264" s="68"/>
      <c r="AM3264" s="68"/>
      <c r="AN3264" s="68"/>
      <c r="AO3264" s="68"/>
      <c r="AP3264" s="68"/>
      <c r="AQ3264" s="68"/>
      <c r="AR3264" s="68"/>
      <c r="AS3264" s="68"/>
      <c r="AT3264" s="68"/>
    </row>
    <row r="3265" spans="20:46" ht="18.75" customHeight="1">
      <c r="T3265" s="68"/>
      <c r="U3265" s="68"/>
      <c r="V3265" s="68"/>
      <c r="W3265" s="68"/>
      <c r="X3265" s="68"/>
      <c r="Y3265" s="68"/>
      <c r="Z3265" s="68"/>
      <c r="AA3265" s="68"/>
      <c r="AB3265" s="68"/>
      <c r="AC3265" s="68"/>
      <c r="AD3265" s="68"/>
      <c r="AE3265" s="68"/>
      <c r="AF3265" s="68"/>
      <c r="AH3265" s="68"/>
      <c r="AI3265" s="68"/>
      <c r="AJ3265" s="68"/>
      <c r="AK3265" s="68"/>
      <c r="AL3265" s="68"/>
      <c r="AM3265" s="68"/>
      <c r="AN3265" s="68"/>
      <c r="AO3265" s="68"/>
      <c r="AP3265" s="68"/>
      <c r="AQ3265" s="68"/>
      <c r="AR3265" s="68"/>
      <c r="AS3265" s="68"/>
      <c r="AT3265" s="68"/>
    </row>
    <row r="3266" spans="20:46" ht="18.75" customHeight="1">
      <c r="T3266" s="68"/>
      <c r="U3266" s="68"/>
      <c r="V3266" s="68"/>
      <c r="W3266" s="68"/>
      <c r="X3266" s="68"/>
      <c r="Y3266" s="68"/>
      <c r="Z3266" s="68"/>
      <c r="AA3266" s="68"/>
      <c r="AB3266" s="68"/>
      <c r="AC3266" s="68"/>
      <c r="AD3266" s="68"/>
      <c r="AE3266" s="68"/>
      <c r="AF3266" s="68"/>
      <c r="AH3266" s="68"/>
      <c r="AI3266" s="68"/>
      <c r="AJ3266" s="68"/>
      <c r="AK3266" s="68"/>
      <c r="AL3266" s="68"/>
      <c r="AM3266" s="68"/>
      <c r="AN3266" s="68"/>
      <c r="AO3266" s="68"/>
      <c r="AP3266" s="68"/>
      <c r="AQ3266" s="68"/>
      <c r="AR3266" s="68"/>
      <c r="AS3266" s="68"/>
      <c r="AT3266" s="68"/>
    </row>
    <row r="3267" spans="20:46" ht="18.75" customHeight="1">
      <c r="T3267" s="68"/>
      <c r="U3267" s="68"/>
      <c r="V3267" s="68"/>
      <c r="W3267" s="68"/>
      <c r="X3267" s="68"/>
      <c r="Y3267" s="68"/>
      <c r="Z3267" s="68"/>
      <c r="AA3267" s="68"/>
      <c r="AB3267" s="68"/>
      <c r="AC3267" s="68"/>
      <c r="AD3267" s="68"/>
      <c r="AE3267" s="68"/>
      <c r="AF3267" s="68"/>
      <c r="AH3267" s="68"/>
      <c r="AI3267" s="68"/>
      <c r="AJ3267" s="68"/>
      <c r="AK3267" s="68"/>
      <c r="AL3267" s="68"/>
      <c r="AM3267" s="68"/>
      <c r="AN3267" s="68"/>
      <c r="AO3267" s="68"/>
      <c r="AP3267" s="68"/>
      <c r="AQ3267" s="68"/>
      <c r="AR3267" s="68"/>
      <c r="AS3267" s="68"/>
      <c r="AT3267" s="68"/>
    </row>
    <row r="3268" spans="20:46" ht="18.75" customHeight="1">
      <c r="T3268" s="68"/>
      <c r="U3268" s="68"/>
      <c r="V3268" s="68"/>
      <c r="W3268" s="68"/>
      <c r="X3268" s="68"/>
      <c r="Y3268" s="68"/>
      <c r="Z3268" s="68"/>
      <c r="AA3268" s="68"/>
      <c r="AB3268" s="68"/>
      <c r="AC3268" s="68"/>
      <c r="AD3268" s="68"/>
      <c r="AE3268" s="68"/>
      <c r="AF3268" s="68"/>
      <c r="AH3268" s="68"/>
      <c r="AI3268" s="68"/>
      <c r="AJ3268" s="68"/>
      <c r="AK3268" s="68"/>
      <c r="AL3268" s="68"/>
      <c r="AM3268" s="68"/>
      <c r="AN3268" s="68"/>
      <c r="AO3268" s="68"/>
      <c r="AP3268" s="68"/>
      <c r="AQ3268" s="68"/>
      <c r="AR3268" s="68"/>
      <c r="AS3268" s="68"/>
      <c r="AT3268" s="68"/>
    </row>
    <row r="3269" spans="20:46" ht="18.75" customHeight="1">
      <c r="T3269" s="68"/>
      <c r="U3269" s="68"/>
      <c r="V3269" s="68"/>
      <c r="W3269" s="68"/>
      <c r="X3269" s="68"/>
      <c r="Y3269" s="68"/>
      <c r="Z3269" s="68"/>
      <c r="AA3269" s="68"/>
      <c r="AB3269" s="68"/>
      <c r="AC3269" s="68"/>
      <c r="AD3269" s="68"/>
      <c r="AE3269" s="68"/>
      <c r="AF3269" s="68"/>
      <c r="AH3269" s="68"/>
      <c r="AI3269" s="68"/>
      <c r="AJ3269" s="68"/>
      <c r="AK3269" s="68"/>
      <c r="AL3269" s="68"/>
      <c r="AM3269" s="68"/>
      <c r="AN3269" s="68"/>
      <c r="AO3269" s="68"/>
      <c r="AP3269" s="68"/>
      <c r="AQ3269" s="68"/>
      <c r="AR3269" s="68"/>
      <c r="AS3269" s="68"/>
      <c r="AT3269" s="68"/>
    </row>
    <row r="3270" spans="20:46" ht="18.75" customHeight="1">
      <c r="T3270" s="68"/>
      <c r="U3270" s="68"/>
      <c r="V3270" s="68"/>
      <c r="W3270" s="68"/>
      <c r="X3270" s="68"/>
      <c r="Y3270" s="68"/>
      <c r="Z3270" s="68"/>
      <c r="AA3270" s="68"/>
      <c r="AB3270" s="68"/>
      <c r="AC3270" s="68"/>
      <c r="AD3270" s="68"/>
      <c r="AE3270" s="68"/>
      <c r="AF3270" s="68"/>
      <c r="AH3270" s="68"/>
      <c r="AI3270" s="68"/>
      <c r="AJ3270" s="68"/>
      <c r="AK3270" s="68"/>
      <c r="AL3270" s="68"/>
      <c r="AM3270" s="68"/>
      <c r="AN3270" s="68"/>
      <c r="AO3270" s="68"/>
      <c r="AP3270" s="68"/>
      <c r="AQ3270" s="68"/>
      <c r="AR3270" s="68"/>
      <c r="AS3270" s="68"/>
      <c r="AT3270" s="68"/>
    </row>
    <row r="3271" spans="20:46" ht="18.75" customHeight="1">
      <c r="T3271" s="68"/>
      <c r="U3271" s="68"/>
      <c r="V3271" s="68"/>
      <c r="W3271" s="68"/>
      <c r="X3271" s="68"/>
      <c r="Y3271" s="68"/>
      <c r="Z3271" s="68"/>
      <c r="AA3271" s="68"/>
      <c r="AB3271" s="68"/>
      <c r="AC3271" s="68"/>
      <c r="AD3271" s="68"/>
      <c r="AE3271" s="68"/>
      <c r="AF3271" s="68"/>
      <c r="AH3271" s="68"/>
      <c r="AI3271" s="68"/>
      <c r="AJ3271" s="68"/>
      <c r="AK3271" s="68"/>
      <c r="AL3271" s="68"/>
      <c r="AM3271" s="68"/>
      <c r="AN3271" s="68"/>
      <c r="AO3271" s="68"/>
      <c r="AP3271" s="68"/>
      <c r="AQ3271" s="68"/>
      <c r="AR3271" s="68"/>
      <c r="AS3271" s="68"/>
      <c r="AT3271" s="68"/>
    </row>
    <row r="3272" spans="20:46" ht="18.75" customHeight="1">
      <c r="T3272" s="68"/>
      <c r="U3272" s="68"/>
      <c r="V3272" s="68"/>
      <c r="W3272" s="68"/>
      <c r="X3272" s="68"/>
      <c r="Y3272" s="68"/>
      <c r="Z3272" s="68"/>
      <c r="AA3272" s="68"/>
      <c r="AB3272" s="68"/>
      <c r="AC3272" s="68"/>
      <c r="AD3272" s="68"/>
      <c r="AE3272" s="68"/>
      <c r="AF3272" s="68"/>
      <c r="AH3272" s="68"/>
      <c r="AI3272" s="68"/>
      <c r="AJ3272" s="68"/>
      <c r="AK3272" s="68"/>
      <c r="AL3272" s="68"/>
      <c r="AM3272" s="68"/>
      <c r="AN3272" s="68"/>
      <c r="AO3272" s="68"/>
      <c r="AP3272" s="68"/>
      <c r="AQ3272" s="68"/>
      <c r="AR3272" s="68"/>
      <c r="AS3272" s="68"/>
      <c r="AT3272" s="68"/>
    </row>
    <row r="3273" spans="20:46" ht="18.75" customHeight="1">
      <c r="T3273" s="68"/>
      <c r="U3273" s="68"/>
      <c r="V3273" s="68"/>
      <c r="W3273" s="68"/>
      <c r="X3273" s="68"/>
      <c r="Y3273" s="68"/>
      <c r="Z3273" s="68"/>
      <c r="AA3273" s="68"/>
      <c r="AB3273" s="68"/>
      <c r="AC3273" s="68"/>
      <c r="AD3273" s="68"/>
      <c r="AE3273" s="68"/>
      <c r="AF3273" s="68"/>
      <c r="AH3273" s="68"/>
      <c r="AI3273" s="68"/>
      <c r="AJ3273" s="68"/>
      <c r="AK3273" s="68"/>
      <c r="AL3273" s="68"/>
      <c r="AM3273" s="68"/>
      <c r="AN3273" s="68"/>
      <c r="AO3273" s="68"/>
      <c r="AP3273" s="68"/>
      <c r="AQ3273" s="68"/>
      <c r="AR3273" s="68"/>
      <c r="AS3273" s="68"/>
      <c r="AT3273" s="68"/>
    </row>
    <row r="3274" spans="20:46" ht="18.75" customHeight="1">
      <c r="T3274" s="68"/>
      <c r="U3274" s="68"/>
      <c r="V3274" s="68"/>
      <c r="W3274" s="68"/>
      <c r="X3274" s="68"/>
      <c r="Y3274" s="68"/>
      <c r="Z3274" s="68"/>
      <c r="AA3274" s="68"/>
      <c r="AB3274" s="68"/>
      <c r="AC3274" s="68"/>
      <c r="AD3274" s="68"/>
      <c r="AE3274" s="68"/>
      <c r="AF3274" s="68"/>
      <c r="AH3274" s="68"/>
      <c r="AI3274" s="68"/>
      <c r="AJ3274" s="68"/>
      <c r="AK3274" s="68"/>
      <c r="AL3274" s="68"/>
      <c r="AM3274" s="68"/>
      <c r="AN3274" s="68"/>
      <c r="AO3274" s="68"/>
      <c r="AP3274" s="68"/>
      <c r="AQ3274" s="68"/>
      <c r="AR3274" s="68"/>
      <c r="AS3274" s="68"/>
      <c r="AT3274" s="68"/>
    </row>
    <row r="3275" spans="20:46" ht="18.75" customHeight="1">
      <c r="T3275" s="68"/>
      <c r="U3275" s="68"/>
      <c r="V3275" s="68"/>
      <c r="W3275" s="68"/>
      <c r="X3275" s="68"/>
      <c r="Y3275" s="68"/>
      <c r="Z3275" s="68"/>
      <c r="AA3275" s="68"/>
      <c r="AB3275" s="68"/>
      <c r="AC3275" s="68"/>
      <c r="AD3275" s="68"/>
      <c r="AE3275" s="68"/>
      <c r="AF3275" s="68"/>
      <c r="AH3275" s="68"/>
      <c r="AI3275" s="68"/>
      <c r="AJ3275" s="68"/>
      <c r="AK3275" s="68"/>
      <c r="AL3275" s="68"/>
      <c r="AM3275" s="68"/>
      <c r="AN3275" s="68"/>
      <c r="AO3275" s="68"/>
      <c r="AP3275" s="68"/>
      <c r="AQ3275" s="68"/>
      <c r="AR3275" s="68"/>
      <c r="AS3275" s="68"/>
      <c r="AT3275" s="68"/>
    </row>
    <row r="3276" spans="20:46" ht="18.75" customHeight="1">
      <c r="T3276" s="68"/>
      <c r="U3276" s="68"/>
      <c r="V3276" s="68"/>
      <c r="W3276" s="68"/>
      <c r="X3276" s="68"/>
      <c r="Y3276" s="68"/>
      <c r="Z3276" s="68"/>
      <c r="AA3276" s="68"/>
      <c r="AB3276" s="68"/>
      <c r="AC3276" s="68"/>
      <c r="AD3276" s="68"/>
      <c r="AE3276" s="68"/>
      <c r="AF3276" s="68"/>
      <c r="AH3276" s="68"/>
      <c r="AI3276" s="68"/>
      <c r="AJ3276" s="68"/>
      <c r="AK3276" s="68"/>
      <c r="AL3276" s="68"/>
      <c r="AM3276" s="68"/>
      <c r="AN3276" s="68"/>
      <c r="AO3276" s="68"/>
      <c r="AP3276" s="68"/>
      <c r="AQ3276" s="68"/>
      <c r="AR3276" s="68"/>
      <c r="AS3276" s="68"/>
      <c r="AT3276" s="68"/>
    </row>
    <row r="3277" spans="20:46" ht="18.75" customHeight="1">
      <c r="T3277" s="68"/>
      <c r="U3277" s="68"/>
      <c r="V3277" s="68"/>
      <c r="W3277" s="68"/>
      <c r="X3277" s="68"/>
      <c r="Y3277" s="68"/>
      <c r="Z3277" s="68"/>
      <c r="AA3277" s="68"/>
      <c r="AB3277" s="68"/>
      <c r="AC3277" s="68"/>
      <c r="AD3277" s="68"/>
      <c r="AE3277" s="68"/>
      <c r="AF3277" s="68"/>
      <c r="AH3277" s="68"/>
      <c r="AI3277" s="68"/>
      <c r="AJ3277" s="68"/>
      <c r="AK3277" s="68"/>
      <c r="AL3277" s="68"/>
      <c r="AM3277" s="68"/>
      <c r="AN3277" s="68"/>
      <c r="AO3277" s="68"/>
      <c r="AP3277" s="68"/>
      <c r="AQ3277" s="68"/>
      <c r="AR3277" s="68"/>
      <c r="AS3277" s="68"/>
      <c r="AT3277" s="68"/>
    </row>
    <row r="3278" spans="20:46" ht="18.75" customHeight="1">
      <c r="T3278" s="68"/>
      <c r="U3278" s="68"/>
      <c r="V3278" s="68"/>
      <c r="W3278" s="68"/>
      <c r="X3278" s="68"/>
      <c r="Y3278" s="68"/>
      <c r="Z3278" s="68"/>
      <c r="AA3278" s="68"/>
      <c r="AB3278" s="68"/>
      <c r="AC3278" s="68"/>
      <c r="AD3278" s="68"/>
      <c r="AE3278" s="68"/>
      <c r="AF3278" s="68"/>
      <c r="AH3278" s="68"/>
      <c r="AI3278" s="68"/>
      <c r="AJ3278" s="68"/>
      <c r="AK3278" s="68"/>
      <c r="AL3278" s="68"/>
      <c r="AM3278" s="68"/>
      <c r="AN3278" s="68"/>
      <c r="AO3278" s="68"/>
      <c r="AP3278" s="68"/>
      <c r="AQ3278" s="68"/>
      <c r="AR3278" s="68"/>
      <c r="AS3278" s="68"/>
      <c r="AT3278" s="68"/>
    </row>
    <row r="3279" spans="20:46" ht="18.75" customHeight="1">
      <c r="T3279" s="68"/>
      <c r="U3279" s="68"/>
      <c r="V3279" s="68"/>
      <c r="W3279" s="68"/>
      <c r="X3279" s="68"/>
      <c r="Y3279" s="68"/>
      <c r="Z3279" s="68"/>
      <c r="AA3279" s="68"/>
      <c r="AB3279" s="68"/>
      <c r="AC3279" s="68"/>
      <c r="AD3279" s="68"/>
      <c r="AE3279" s="68"/>
      <c r="AF3279" s="68"/>
      <c r="AH3279" s="68"/>
      <c r="AI3279" s="68"/>
      <c r="AJ3279" s="68"/>
      <c r="AK3279" s="68"/>
      <c r="AL3279" s="68"/>
      <c r="AM3279" s="68"/>
      <c r="AN3279" s="68"/>
      <c r="AO3279" s="68"/>
      <c r="AP3279" s="68"/>
      <c r="AQ3279" s="68"/>
      <c r="AR3279" s="68"/>
      <c r="AS3279" s="68"/>
      <c r="AT3279" s="68"/>
    </row>
    <row r="3280" spans="20:46" ht="18.75" customHeight="1">
      <c r="T3280" s="68"/>
      <c r="U3280" s="68"/>
      <c r="V3280" s="68"/>
      <c r="W3280" s="68"/>
      <c r="X3280" s="68"/>
      <c r="Y3280" s="68"/>
      <c r="Z3280" s="68"/>
      <c r="AA3280" s="68"/>
      <c r="AB3280" s="68"/>
      <c r="AC3280" s="68"/>
      <c r="AD3280" s="68"/>
      <c r="AE3280" s="68"/>
      <c r="AF3280" s="68"/>
      <c r="AH3280" s="68"/>
      <c r="AI3280" s="68"/>
      <c r="AJ3280" s="68"/>
      <c r="AK3280" s="68"/>
      <c r="AL3280" s="68"/>
      <c r="AM3280" s="68"/>
      <c r="AN3280" s="68"/>
      <c r="AO3280" s="68"/>
      <c r="AP3280" s="68"/>
      <c r="AQ3280" s="68"/>
      <c r="AR3280" s="68"/>
      <c r="AS3280" s="68"/>
      <c r="AT3280" s="68"/>
    </row>
    <row r="3281" spans="20:46" ht="18.75" customHeight="1">
      <c r="T3281" s="68"/>
      <c r="U3281" s="68"/>
      <c r="V3281" s="68"/>
      <c r="W3281" s="68"/>
      <c r="X3281" s="68"/>
      <c r="Y3281" s="68"/>
      <c r="Z3281" s="68"/>
      <c r="AA3281" s="68"/>
      <c r="AB3281" s="68"/>
      <c r="AC3281" s="68"/>
      <c r="AD3281" s="68"/>
      <c r="AE3281" s="68"/>
      <c r="AF3281" s="68"/>
      <c r="AH3281" s="68"/>
      <c r="AI3281" s="68"/>
      <c r="AJ3281" s="68"/>
      <c r="AK3281" s="68"/>
      <c r="AL3281" s="68"/>
      <c r="AM3281" s="68"/>
      <c r="AN3281" s="68"/>
      <c r="AO3281" s="68"/>
      <c r="AP3281" s="68"/>
      <c r="AQ3281" s="68"/>
      <c r="AR3281" s="68"/>
      <c r="AS3281" s="68"/>
      <c r="AT3281" s="68"/>
    </row>
    <row r="3282" spans="20:46" ht="18.75" customHeight="1">
      <c r="T3282" s="68"/>
      <c r="U3282" s="68"/>
      <c r="V3282" s="68"/>
      <c r="W3282" s="68"/>
      <c r="X3282" s="68"/>
      <c r="Y3282" s="68"/>
      <c r="Z3282" s="68"/>
      <c r="AA3282" s="68"/>
      <c r="AB3282" s="68"/>
      <c r="AC3282" s="68"/>
      <c r="AD3282" s="68"/>
      <c r="AE3282" s="68"/>
      <c r="AF3282" s="68"/>
      <c r="AH3282" s="68"/>
      <c r="AI3282" s="68"/>
      <c r="AJ3282" s="68"/>
      <c r="AK3282" s="68"/>
      <c r="AL3282" s="68"/>
      <c r="AM3282" s="68"/>
      <c r="AN3282" s="68"/>
      <c r="AO3282" s="68"/>
      <c r="AP3282" s="68"/>
      <c r="AQ3282" s="68"/>
      <c r="AR3282" s="68"/>
      <c r="AS3282" s="68"/>
      <c r="AT3282" s="68"/>
    </row>
    <row r="3283" spans="20:46" ht="18.75" customHeight="1">
      <c r="T3283" s="68"/>
      <c r="U3283" s="68"/>
      <c r="V3283" s="68"/>
      <c r="W3283" s="68"/>
      <c r="X3283" s="68"/>
      <c r="Y3283" s="68"/>
      <c r="Z3283" s="68"/>
      <c r="AA3283" s="68"/>
      <c r="AB3283" s="68"/>
      <c r="AC3283" s="68"/>
      <c r="AD3283" s="68"/>
      <c r="AE3283" s="68"/>
      <c r="AF3283" s="68"/>
      <c r="AH3283" s="68"/>
      <c r="AI3283" s="68"/>
      <c r="AJ3283" s="68"/>
      <c r="AK3283" s="68"/>
      <c r="AL3283" s="68"/>
      <c r="AM3283" s="68"/>
      <c r="AN3283" s="68"/>
      <c r="AO3283" s="68"/>
      <c r="AP3283" s="68"/>
      <c r="AQ3283" s="68"/>
      <c r="AR3283" s="68"/>
      <c r="AS3283" s="68"/>
      <c r="AT3283" s="68"/>
    </row>
    <row r="3284" spans="20:46" ht="18.75" customHeight="1">
      <c r="T3284" s="68"/>
      <c r="U3284" s="68"/>
      <c r="V3284" s="68"/>
      <c r="W3284" s="68"/>
      <c r="X3284" s="68"/>
      <c r="Y3284" s="68"/>
      <c r="Z3284" s="68"/>
      <c r="AA3284" s="68"/>
      <c r="AB3284" s="68"/>
      <c r="AC3284" s="68"/>
      <c r="AD3284" s="68"/>
      <c r="AE3284" s="68"/>
      <c r="AF3284" s="68"/>
      <c r="AH3284" s="68"/>
      <c r="AI3284" s="68"/>
      <c r="AJ3284" s="68"/>
      <c r="AK3284" s="68"/>
      <c r="AL3284" s="68"/>
      <c r="AM3284" s="68"/>
      <c r="AN3284" s="68"/>
      <c r="AO3284" s="68"/>
      <c r="AP3284" s="68"/>
      <c r="AQ3284" s="68"/>
      <c r="AR3284" s="68"/>
      <c r="AS3284" s="68"/>
      <c r="AT3284" s="68"/>
    </row>
    <row r="3285" spans="20:46" ht="18.75" customHeight="1">
      <c r="T3285" s="68"/>
      <c r="U3285" s="68"/>
      <c r="V3285" s="68"/>
      <c r="W3285" s="68"/>
      <c r="X3285" s="68"/>
      <c r="Y3285" s="68"/>
      <c r="Z3285" s="68"/>
      <c r="AA3285" s="68"/>
      <c r="AB3285" s="68"/>
      <c r="AC3285" s="68"/>
      <c r="AD3285" s="68"/>
      <c r="AE3285" s="68"/>
      <c r="AF3285" s="68"/>
      <c r="AH3285" s="68"/>
      <c r="AI3285" s="68"/>
      <c r="AJ3285" s="68"/>
      <c r="AK3285" s="68"/>
      <c r="AL3285" s="68"/>
      <c r="AM3285" s="68"/>
      <c r="AN3285" s="68"/>
      <c r="AO3285" s="68"/>
      <c r="AP3285" s="68"/>
      <c r="AQ3285" s="68"/>
      <c r="AR3285" s="68"/>
      <c r="AS3285" s="68"/>
      <c r="AT3285" s="68"/>
    </row>
    <row r="3286" spans="20:46" ht="18.75" customHeight="1">
      <c r="T3286" s="68"/>
      <c r="U3286" s="68"/>
      <c r="V3286" s="68"/>
      <c r="W3286" s="68"/>
      <c r="X3286" s="68"/>
      <c r="Y3286" s="68"/>
      <c r="Z3286" s="68"/>
      <c r="AA3286" s="68"/>
      <c r="AB3286" s="68"/>
      <c r="AC3286" s="68"/>
      <c r="AD3286" s="68"/>
      <c r="AE3286" s="68"/>
      <c r="AF3286" s="68"/>
      <c r="AH3286" s="68"/>
      <c r="AI3286" s="68"/>
      <c r="AJ3286" s="68"/>
      <c r="AK3286" s="68"/>
      <c r="AL3286" s="68"/>
      <c r="AM3286" s="68"/>
      <c r="AN3286" s="68"/>
      <c r="AO3286" s="68"/>
      <c r="AP3286" s="68"/>
      <c r="AQ3286" s="68"/>
      <c r="AR3286" s="68"/>
      <c r="AS3286" s="68"/>
      <c r="AT3286" s="68"/>
    </row>
    <row r="3287" spans="20:46" ht="18.75" customHeight="1">
      <c r="T3287" s="68"/>
      <c r="U3287" s="68"/>
      <c r="V3287" s="68"/>
      <c r="W3287" s="68"/>
      <c r="X3287" s="68"/>
      <c r="Y3287" s="68"/>
      <c r="Z3287" s="68"/>
      <c r="AA3287" s="68"/>
      <c r="AB3287" s="68"/>
      <c r="AC3287" s="68"/>
      <c r="AD3287" s="68"/>
      <c r="AE3287" s="68"/>
      <c r="AF3287" s="68"/>
      <c r="AH3287" s="68"/>
      <c r="AI3287" s="68"/>
      <c r="AJ3287" s="68"/>
      <c r="AK3287" s="68"/>
      <c r="AL3287" s="68"/>
      <c r="AM3287" s="68"/>
      <c r="AN3287" s="68"/>
      <c r="AO3287" s="68"/>
      <c r="AP3287" s="68"/>
      <c r="AQ3287" s="68"/>
      <c r="AR3287" s="68"/>
      <c r="AS3287" s="68"/>
      <c r="AT3287" s="68"/>
    </row>
    <row r="3288" spans="20:46" ht="18.75" customHeight="1">
      <c r="T3288" s="68"/>
      <c r="U3288" s="68"/>
      <c r="V3288" s="68"/>
      <c r="W3288" s="68"/>
      <c r="X3288" s="68"/>
      <c r="Y3288" s="68"/>
      <c r="Z3288" s="68"/>
      <c r="AA3288" s="68"/>
      <c r="AB3288" s="68"/>
      <c r="AC3288" s="68"/>
      <c r="AD3288" s="68"/>
      <c r="AE3288" s="68"/>
      <c r="AF3288" s="68"/>
      <c r="AH3288" s="68"/>
      <c r="AI3288" s="68"/>
      <c r="AJ3288" s="68"/>
      <c r="AK3288" s="68"/>
      <c r="AL3288" s="68"/>
      <c r="AM3288" s="68"/>
      <c r="AN3288" s="68"/>
      <c r="AO3288" s="68"/>
      <c r="AP3288" s="68"/>
      <c r="AQ3288" s="68"/>
      <c r="AR3288" s="68"/>
      <c r="AS3288" s="68"/>
      <c r="AT3288" s="68"/>
    </row>
    <row r="3289" spans="20:46" ht="18.75" customHeight="1">
      <c r="T3289" s="68"/>
      <c r="U3289" s="68"/>
      <c r="V3289" s="68"/>
      <c r="W3289" s="68"/>
      <c r="X3289" s="68"/>
      <c r="Y3289" s="68"/>
      <c r="Z3289" s="68"/>
      <c r="AA3289" s="68"/>
      <c r="AB3289" s="68"/>
      <c r="AC3289" s="68"/>
      <c r="AD3289" s="68"/>
      <c r="AE3289" s="68"/>
      <c r="AF3289" s="68"/>
      <c r="AH3289" s="68"/>
      <c r="AI3289" s="68"/>
      <c r="AJ3289" s="68"/>
      <c r="AK3289" s="68"/>
      <c r="AL3289" s="68"/>
      <c r="AM3289" s="68"/>
      <c r="AN3289" s="68"/>
      <c r="AO3289" s="68"/>
      <c r="AP3289" s="68"/>
      <c r="AQ3289" s="68"/>
      <c r="AR3289" s="68"/>
      <c r="AS3289" s="68"/>
      <c r="AT3289" s="68"/>
    </row>
    <row r="3290" spans="20:46" ht="18.75" customHeight="1">
      <c r="T3290" s="68"/>
      <c r="U3290" s="68"/>
      <c r="V3290" s="68"/>
      <c r="W3290" s="68"/>
      <c r="X3290" s="68"/>
      <c r="Y3290" s="68"/>
      <c r="Z3290" s="68"/>
      <c r="AA3290" s="68"/>
      <c r="AB3290" s="68"/>
      <c r="AC3290" s="68"/>
      <c r="AD3290" s="68"/>
      <c r="AE3290" s="68"/>
      <c r="AF3290" s="68"/>
      <c r="AH3290" s="68"/>
      <c r="AI3290" s="68"/>
      <c r="AJ3290" s="68"/>
      <c r="AK3290" s="68"/>
      <c r="AL3290" s="68"/>
      <c r="AM3290" s="68"/>
      <c r="AN3290" s="68"/>
      <c r="AO3290" s="68"/>
      <c r="AP3290" s="68"/>
      <c r="AQ3290" s="68"/>
      <c r="AR3290" s="68"/>
      <c r="AS3290" s="68"/>
      <c r="AT3290" s="68"/>
    </row>
    <row r="3291" spans="20:46" ht="18.75" customHeight="1">
      <c r="T3291" s="68"/>
      <c r="U3291" s="68"/>
      <c r="V3291" s="68"/>
      <c r="W3291" s="68"/>
      <c r="X3291" s="68"/>
      <c r="Y3291" s="68"/>
      <c r="Z3291" s="68"/>
      <c r="AA3291" s="68"/>
      <c r="AB3291" s="68"/>
      <c r="AC3291" s="68"/>
      <c r="AD3291" s="68"/>
      <c r="AE3291" s="68"/>
      <c r="AF3291" s="68"/>
      <c r="AH3291" s="68"/>
      <c r="AI3291" s="68"/>
      <c r="AJ3291" s="68"/>
      <c r="AK3291" s="68"/>
      <c r="AL3291" s="68"/>
      <c r="AM3291" s="68"/>
      <c r="AN3291" s="68"/>
      <c r="AO3291" s="68"/>
      <c r="AP3291" s="68"/>
      <c r="AQ3291" s="68"/>
      <c r="AR3291" s="68"/>
      <c r="AS3291" s="68"/>
      <c r="AT3291" s="68"/>
    </row>
    <row r="3292" spans="20:46" ht="18.75" customHeight="1">
      <c r="T3292" s="68"/>
      <c r="U3292" s="68"/>
      <c r="V3292" s="68"/>
      <c r="W3292" s="68"/>
      <c r="X3292" s="68"/>
      <c r="Y3292" s="68"/>
      <c r="Z3292" s="68"/>
      <c r="AA3292" s="68"/>
      <c r="AB3292" s="68"/>
      <c r="AC3292" s="68"/>
      <c r="AD3292" s="68"/>
      <c r="AE3292" s="68"/>
      <c r="AF3292" s="68"/>
      <c r="AH3292" s="68"/>
      <c r="AI3292" s="68"/>
      <c r="AJ3292" s="68"/>
      <c r="AK3292" s="68"/>
      <c r="AL3292" s="68"/>
      <c r="AM3292" s="68"/>
      <c r="AN3292" s="68"/>
      <c r="AO3292" s="68"/>
      <c r="AP3292" s="68"/>
      <c r="AQ3292" s="68"/>
      <c r="AR3292" s="68"/>
      <c r="AS3292" s="68"/>
      <c r="AT3292" s="68"/>
    </row>
    <row r="3293" spans="20:46" ht="18.75" customHeight="1">
      <c r="T3293" s="68"/>
      <c r="U3293" s="68"/>
      <c r="V3293" s="68"/>
      <c r="W3293" s="68"/>
      <c r="X3293" s="68"/>
      <c r="Y3293" s="68"/>
      <c r="Z3293" s="68"/>
      <c r="AA3293" s="68"/>
      <c r="AB3293" s="68"/>
      <c r="AC3293" s="68"/>
      <c r="AD3293" s="68"/>
      <c r="AE3293" s="68"/>
      <c r="AF3293" s="68"/>
      <c r="AH3293" s="68"/>
      <c r="AI3293" s="68"/>
      <c r="AJ3293" s="68"/>
      <c r="AK3293" s="68"/>
      <c r="AL3293" s="68"/>
      <c r="AM3293" s="68"/>
      <c r="AN3293" s="68"/>
      <c r="AO3293" s="68"/>
      <c r="AP3293" s="68"/>
      <c r="AQ3293" s="68"/>
      <c r="AR3293" s="68"/>
      <c r="AS3293" s="68"/>
      <c r="AT3293" s="68"/>
    </row>
    <row r="3294" spans="20:46" ht="18.75" customHeight="1">
      <c r="T3294" s="68"/>
      <c r="U3294" s="68"/>
      <c r="V3294" s="68"/>
      <c r="W3294" s="68"/>
      <c r="X3294" s="68"/>
      <c r="Y3294" s="68"/>
      <c r="Z3294" s="68"/>
      <c r="AA3294" s="68"/>
      <c r="AB3294" s="68"/>
      <c r="AC3294" s="68"/>
      <c r="AD3294" s="68"/>
      <c r="AE3294" s="68"/>
      <c r="AF3294" s="68"/>
      <c r="AH3294" s="68"/>
      <c r="AI3294" s="68"/>
      <c r="AJ3294" s="68"/>
      <c r="AK3294" s="68"/>
      <c r="AL3294" s="68"/>
      <c r="AM3294" s="68"/>
      <c r="AN3294" s="68"/>
      <c r="AO3294" s="68"/>
      <c r="AP3294" s="68"/>
      <c r="AQ3294" s="68"/>
      <c r="AR3294" s="68"/>
      <c r="AS3294" s="68"/>
      <c r="AT3294" s="68"/>
    </row>
    <row r="3295" spans="20:46" ht="18.75" customHeight="1">
      <c r="T3295" s="68"/>
      <c r="U3295" s="68"/>
      <c r="V3295" s="68"/>
      <c r="W3295" s="68"/>
      <c r="X3295" s="68"/>
      <c r="Y3295" s="68"/>
      <c r="Z3295" s="68"/>
      <c r="AA3295" s="68"/>
      <c r="AB3295" s="68"/>
      <c r="AC3295" s="68"/>
      <c r="AD3295" s="68"/>
      <c r="AE3295" s="68"/>
      <c r="AF3295" s="68"/>
      <c r="AH3295" s="68"/>
      <c r="AI3295" s="68"/>
      <c r="AJ3295" s="68"/>
      <c r="AK3295" s="68"/>
      <c r="AL3295" s="68"/>
      <c r="AM3295" s="68"/>
      <c r="AN3295" s="68"/>
      <c r="AO3295" s="68"/>
      <c r="AP3295" s="68"/>
      <c r="AQ3295" s="68"/>
      <c r="AR3295" s="68"/>
      <c r="AS3295" s="68"/>
      <c r="AT3295" s="68"/>
    </row>
    <row r="3296" spans="20:46" ht="18.75" customHeight="1">
      <c r="T3296" s="68"/>
      <c r="U3296" s="68"/>
      <c r="V3296" s="68"/>
      <c r="W3296" s="68"/>
      <c r="X3296" s="68"/>
      <c r="Y3296" s="68"/>
      <c r="Z3296" s="68"/>
      <c r="AA3296" s="68"/>
      <c r="AB3296" s="68"/>
      <c r="AC3296" s="68"/>
      <c r="AD3296" s="68"/>
      <c r="AE3296" s="68"/>
      <c r="AF3296" s="68"/>
      <c r="AH3296" s="68"/>
      <c r="AI3296" s="68"/>
      <c r="AJ3296" s="68"/>
      <c r="AK3296" s="68"/>
      <c r="AL3296" s="68"/>
      <c r="AM3296" s="68"/>
      <c r="AN3296" s="68"/>
      <c r="AO3296" s="68"/>
      <c r="AP3296" s="68"/>
      <c r="AQ3296" s="68"/>
      <c r="AR3296" s="68"/>
      <c r="AS3296" s="68"/>
      <c r="AT3296" s="68"/>
    </row>
    <row r="3297" spans="20:46" ht="18.75" customHeight="1">
      <c r="T3297" s="68"/>
      <c r="U3297" s="68"/>
      <c r="V3297" s="68"/>
      <c r="W3297" s="68"/>
      <c r="X3297" s="68"/>
      <c r="Y3297" s="68"/>
      <c r="Z3297" s="68"/>
      <c r="AA3297" s="68"/>
      <c r="AB3297" s="68"/>
      <c r="AC3297" s="68"/>
      <c r="AD3297" s="68"/>
      <c r="AE3297" s="68"/>
      <c r="AF3297" s="68"/>
      <c r="AH3297" s="68"/>
      <c r="AI3297" s="68"/>
      <c r="AJ3297" s="68"/>
      <c r="AK3297" s="68"/>
      <c r="AL3297" s="68"/>
      <c r="AM3297" s="68"/>
      <c r="AN3297" s="68"/>
      <c r="AO3297" s="68"/>
      <c r="AP3297" s="68"/>
      <c r="AQ3297" s="68"/>
      <c r="AR3297" s="68"/>
      <c r="AS3297" s="68"/>
      <c r="AT3297" s="68"/>
    </row>
    <row r="3298" spans="20:46" ht="18.75" customHeight="1">
      <c r="T3298" s="68"/>
      <c r="U3298" s="68"/>
      <c r="V3298" s="68"/>
      <c r="W3298" s="68"/>
      <c r="X3298" s="68"/>
      <c r="Y3298" s="68"/>
      <c r="Z3298" s="68"/>
      <c r="AA3298" s="68"/>
      <c r="AB3298" s="68"/>
      <c r="AC3298" s="68"/>
      <c r="AD3298" s="68"/>
      <c r="AE3298" s="68"/>
      <c r="AF3298" s="68"/>
      <c r="AH3298" s="68"/>
      <c r="AI3298" s="68"/>
      <c r="AJ3298" s="68"/>
      <c r="AK3298" s="68"/>
      <c r="AL3298" s="68"/>
      <c r="AM3298" s="68"/>
      <c r="AN3298" s="68"/>
      <c r="AO3298" s="68"/>
      <c r="AP3298" s="68"/>
      <c r="AQ3298" s="68"/>
      <c r="AR3298" s="68"/>
      <c r="AS3298" s="68"/>
      <c r="AT3298" s="68"/>
    </row>
    <row r="3299" spans="20:46" ht="18.75" customHeight="1">
      <c r="T3299" s="68"/>
      <c r="U3299" s="68"/>
      <c r="V3299" s="68"/>
      <c r="W3299" s="68"/>
      <c r="X3299" s="68"/>
      <c r="Y3299" s="68"/>
      <c r="Z3299" s="68"/>
      <c r="AA3299" s="68"/>
      <c r="AB3299" s="68"/>
      <c r="AC3299" s="68"/>
      <c r="AD3299" s="68"/>
      <c r="AE3299" s="68"/>
      <c r="AF3299" s="68"/>
      <c r="AH3299" s="68"/>
      <c r="AI3299" s="68"/>
      <c r="AJ3299" s="68"/>
      <c r="AK3299" s="68"/>
      <c r="AL3299" s="68"/>
      <c r="AM3299" s="68"/>
      <c r="AN3299" s="68"/>
      <c r="AO3299" s="68"/>
      <c r="AP3299" s="68"/>
      <c r="AQ3299" s="68"/>
      <c r="AR3299" s="68"/>
      <c r="AS3299" s="68"/>
      <c r="AT3299" s="68"/>
    </row>
    <row r="3300" spans="20:46" ht="18.75" customHeight="1">
      <c r="T3300" s="68"/>
      <c r="U3300" s="68"/>
      <c r="V3300" s="68"/>
      <c r="W3300" s="68"/>
      <c r="X3300" s="68"/>
      <c r="Y3300" s="68"/>
      <c r="Z3300" s="68"/>
      <c r="AA3300" s="68"/>
      <c r="AB3300" s="68"/>
      <c r="AC3300" s="68"/>
      <c r="AD3300" s="68"/>
      <c r="AE3300" s="68"/>
      <c r="AF3300" s="68"/>
      <c r="AH3300" s="68"/>
      <c r="AI3300" s="68"/>
      <c r="AJ3300" s="68"/>
      <c r="AK3300" s="68"/>
      <c r="AL3300" s="68"/>
      <c r="AM3300" s="68"/>
      <c r="AN3300" s="68"/>
      <c r="AO3300" s="68"/>
      <c r="AP3300" s="68"/>
      <c r="AQ3300" s="68"/>
      <c r="AR3300" s="68"/>
      <c r="AS3300" s="68"/>
      <c r="AT3300" s="68"/>
    </row>
    <row r="3301" spans="20:46" ht="18.75" customHeight="1">
      <c r="T3301" s="68"/>
      <c r="U3301" s="68"/>
      <c r="V3301" s="68"/>
      <c r="W3301" s="68"/>
      <c r="X3301" s="68"/>
      <c r="Y3301" s="68"/>
      <c r="Z3301" s="68"/>
      <c r="AA3301" s="68"/>
      <c r="AB3301" s="68"/>
      <c r="AC3301" s="68"/>
      <c r="AD3301" s="68"/>
      <c r="AE3301" s="68"/>
      <c r="AF3301" s="68"/>
      <c r="AH3301" s="68"/>
      <c r="AI3301" s="68"/>
      <c r="AJ3301" s="68"/>
      <c r="AK3301" s="68"/>
      <c r="AL3301" s="68"/>
      <c r="AM3301" s="68"/>
      <c r="AN3301" s="68"/>
      <c r="AO3301" s="68"/>
      <c r="AP3301" s="68"/>
      <c r="AQ3301" s="68"/>
      <c r="AR3301" s="68"/>
      <c r="AS3301" s="68"/>
      <c r="AT3301" s="68"/>
    </row>
    <row r="3302" spans="20:46" ht="18.75" customHeight="1">
      <c r="T3302" s="68"/>
      <c r="U3302" s="68"/>
      <c r="V3302" s="68"/>
      <c r="W3302" s="68"/>
      <c r="X3302" s="68"/>
      <c r="Y3302" s="68"/>
      <c r="Z3302" s="68"/>
      <c r="AA3302" s="68"/>
      <c r="AB3302" s="68"/>
      <c r="AC3302" s="68"/>
      <c r="AD3302" s="68"/>
      <c r="AE3302" s="68"/>
      <c r="AF3302" s="68"/>
      <c r="AH3302" s="68"/>
      <c r="AI3302" s="68"/>
      <c r="AJ3302" s="68"/>
      <c r="AK3302" s="68"/>
      <c r="AL3302" s="68"/>
      <c r="AM3302" s="68"/>
      <c r="AN3302" s="68"/>
      <c r="AO3302" s="68"/>
      <c r="AP3302" s="68"/>
      <c r="AQ3302" s="68"/>
      <c r="AR3302" s="68"/>
      <c r="AS3302" s="68"/>
      <c r="AT3302" s="68"/>
    </row>
    <row r="3303" spans="20:46" ht="18.75" customHeight="1">
      <c r="T3303" s="68"/>
      <c r="U3303" s="68"/>
      <c r="V3303" s="68"/>
      <c r="W3303" s="68"/>
      <c r="X3303" s="68"/>
      <c r="Y3303" s="68"/>
      <c r="Z3303" s="68"/>
      <c r="AA3303" s="68"/>
      <c r="AB3303" s="68"/>
      <c r="AC3303" s="68"/>
      <c r="AD3303" s="68"/>
      <c r="AE3303" s="68"/>
      <c r="AF3303" s="68"/>
      <c r="AH3303" s="68"/>
      <c r="AI3303" s="68"/>
      <c r="AJ3303" s="68"/>
      <c r="AK3303" s="68"/>
      <c r="AL3303" s="68"/>
      <c r="AM3303" s="68"/>
      <c r="AN3303" s="68"/>
      <c r="AO3303" s="68"/>
      <c r="AP3303" s="68"/>
      <c r="AQ3303" s="68"/>
      <c r="AR3303" s="68"/>
      <c r="AS3303" s="68"/>
      <c r="AT3303" s="68"/>
    </row>
    <row r="3304" spans="20:46" ht="18.75" customHeight="1">
      <c r="T3304" s="68"/>
      <c r="U3304" s="68"/>
      <c r="V3304" s="68"/>
      <c r="W3304" s="68"/>
      <c r="X3304" s="68"/>
      <c r="Y3304" s="68"/>
      <c r="Z3304" s="68"/>
      <c r="AA3304" s="68"/>
      <c r="AB3304" s="68"/>
      <c r="AC3304" s="68"/>
      <c r="AD3304" s="68"/>
      <c r="AE3304" s="68"/>
      <c r="AF3304" s="68"/>
      <c r="AH3304" s="68"/>
      <c r="AI3304" s="68"/>
      <c r="AJ3304" s="68"/>
      <c r="AK3304" s="68"/>
      <c r="AL3304" s="68"/>
      <c r="AM3304" s="68"/>
      <c r="AN3304" s="68"/>
      <c r="AO3304" s="68"/>
      <c r="AP3304" s="68"/>
      <c r="AQ3304" s="68"/>
      <c r="AR3304" s="68"/>
      <c r="AS3304" s="68"/>
      <c r="AT3304" s="68"/>
    </row>
    <row r="3305" spans="20:46" ht="18.75" customHeight="1">
      <c r="T3305" s="68"/>
      <c r="U3305" s="68"/>
      <c r="V3305" s="68"/>
      <c r="W3305" s="68"/>
      <c r="X3305" s="68"/>
      <c r="Y3305" s="68"/>
      <c r="Z3305" s="68"/>
      <c r="AA3305" s="68"/>
      <c r="AB3305" s="68"/>
      <c r="AC3305" s="68"/>
      <c r="AD3305" s="68"/>
      <c r="AE3305" s="68"/>
      <c r="AF3305" s="68"/>
      <c r="AH3305" s="68"/>
      <c r="AI3305" s="68"/>
      <c r="AJ3305" s="68"/>
      <c r="AK3305" s="68"/>
      <c r="AL3305" s="68"/>
      <c r="AM3305" s="68"/>
      <c r="AN3305" s="68"/>
      <c r="AO3305" s="68"/>
      <c r="AP3305" s="68"/>
      <c r="AQ3305" s="68"/>
      <c r="AR3305" s="68"/>
      <c r="AS3305" s="68"/>
      <c r="AT3305" s="68"/>
    </row>
    <row r="3306" spans="20:46" ht="18.75" customHeight="1">
      <c r="T3306" s="68"/>
      <c r="U3306" s="68"/>
      <c r="V3306" s="68"/>
      <c r="W3306" s="68"/>
      <c r="X3306" s="68"/>
      <c r="Y3306" s="68"/>
      <c r="Z3306" s="68"/>
      <c r="AA3306" s="68"/>
      <c r="AB3306" s="68"/>
      <c r="AC3306" s="68"/>
      <c r="AD3306" s="68"/>
      <c r="AE3306" s="68"/>
      <c r="AF3306" s="68"/>
      <c r="AH3306" s="68"/>
      <c r="AI3306" s="68"/>
      <c r="AJ3306" s="68"/>
      <c r="AK3306" s="68"/>
      <c r="AL3306" s="68"/>
      <c r="AM3306" s="68"/>
      <c r="AN3306" s="68"/>
      <c r="AO3306" s="68"/>
      <c r="AP3306" s="68"/>
      <c r="AQ3306" s="68"/>
      <c r="AR3306" s="68"/>
      <c r="AS3306" s="68"/>
      <c r="AT3306" s="68"/>
    </row>
    <row r="3307" spans="20:46" ht="18.75" customHeight="1">
      <c r="T3307" s="68"/>
      <c r="U3307" s="68"/>
      <c r="V3307" s="68"/>
      <c r="W3307" s="68"/>
      <c r="X3307" s="68"/>
      <c r="Y3307" s="68"/>
      <c r="Z3307" s="68"/>
      <c r="AA3307" s="68"/>
      <c r="AB3307" s="68"/>
      <c r="AC3307" s="68"/>
      <c r="AD3307" s="68"/>
      <c r="AE3307" s="68"/>
      <c r="AF3307" s="68"/>
      <c r="AH3307" s="68"/>
      <c r="AI3307" s="68"/>
      <c r="AJ3307" s="68"/>
      <c r="AK3307" s="68"/>
      <c r="AL3307" s="68"/>
      <c r="AM3307" s="68"/>
      <c r="AN3307" s="68"/>
      <c r="AO3307" s="68"/>
      <c r="AP3307" s="68"/>
      <c r="AQ3307" s="68"/>
      <c r="AR3307" s="68"/>
      <c r="AS3307" s="68"/>
      <c r="AT3307" s="68"/>
    </row>
    <row r="3308" spans="20:46" ht="18.75" customHeight="1">
      <c r="T3308" s="68"/>
      <c r="U3308" s="68"/>
      <c r="V3308" s="68"/>
      <c r="W3308" s="68"/>
      <c r="X3308" s="68"/>
      <c r="Y3308" s="68"/>
      <c r="Z3308" s="68"/>
      <c r="AA3308" s="68"/>
      <c r="AB3308" s="68"/>
      <c r="AC3308" s="68"/>
      <c r="AD3308" s="68"/>
      <c r="AE3308" s="68"/>
      <c r="AF3308" s="68"/>
      <c r="AH3308" s="68"/>
      <c r="AI3308" s="68"/>
      <c r="AJ3308" s="68"/>
      <c r="AK3308" s="68"/>
      <c r="AL3308" s="68"/>
      <c r="AM3308" s="68"/>
      <c r="AN3308" s="68"/>
      <c r="AO3308" s="68"/>
      <c r="AP3308" s="68"/>
      <c r="AQ3308" s="68"/>
      <c r="AR3308" s="68"/>
      <c r="AS3308" s="68"/>
      <c r="AT3308" s="68"/>
    </row>
    <row r="3309" spans="20:46" ht="18.75" customHeight="1">
      <c r="T3309" s="68"/>
      <c r="U3309" s="68"/>
      <c r="V3309" s="68"/>
      <c r="W3309" s="68"/>
      <c r="X3309" s="68"/>
      <c r="Y3309" s="68"/>
      <c r="Z3309" s="68"/>
      <c r="AA3309" s="68"/>
      <c r="AB3309" s="68"/>
      <c r="AC3309" s="68"/>
      <c r="AD3309" s="68"/>
      <c r="AE3309" s="68"/>
      <c r="AF3309" s="68"/>
      <c r="AH3309" s="68"/>
      <c r="AI3309" s="68"/>
      <c r="AJ3309" s="68"/>
      <c r="AK3309" s="68"/>
      <c r="AL3309" s="68"/>
      <c r="AM3309" s="68"/>
      <c r="AN3309" s="68"/>
      <c r="AO3309" s="68"/>
      <c r="AP3309" s="68"/>
      <c r="AQ3309" s="68"/>
      <c r="AR3309" s="68"/>
      <c r="AS3309" s="68"/>
      <c r="AT3309" s="68"/>
    </row>
    <row r="3310" spans="20:46" ht="18.75" customHeight="1">
      <c r="T3310" s="68"/>
      <c r="U3310" s="68"/>
      <c r="V3310" s="68"/>
      <c r="W3310" s="68"/>
      <c r="X3310" s="68"/>
      <c r="Y3310" s="68"/>
      <c r="Z3310" s="68"/>
      <c r="AA3310" s="68"/>
      <c r="AB3310" s="68"/>
      <c r="AC3310" s="68"/>
      <c r="AD3310" s="68"/>
      <c r="AE3310" s="68"/>
      <c r="AF3310" s="68"/>
      <c r="AH3310" s="68"/>
      <c r="AI3310" s="68"/>
      <c r="AJ3310" s="68"/>
      <c r="AK3310" s="68"/>
      <c r="AL3310" s="68"/>
      <c r="AM3310" s="68"/>
      <c r="AN3310" s="68"/>
      <c r="AO3310" s="68"/>
      <c r="AP3310" s="68"/>
      <c r="AQ3310" s="68"/>
      <c r="AR3310" s="68"/>
      <c r="AS3310" s="68"/>
      <c r="AT3310" s="68"/>
    </row>
    <row r="3311" spans="20:46" ht="18.75" customHeight="1">
      <c r="T3311" s="68"/>
      <c r="U3311" s="68"/>
      <c r="V3311" s="68"/>
      <c r="W3311" s="68"/>
      <c r="X3311" s="68"/>
      <c r="Y3311" s="68"/>
      <c r="Z3311" s="68"/>
      <c r="AA3311" s="68"/>
      <c r="AB3311" s="68"/>
      <c r="AC3311" s="68"/>
      <c r="AD3311" s="68"/>
      <c r="AE3311" s="68"/>
      <c r="AF3311" s="68"/>
      <c r="AH3311" s="68"/>
      <c r="AI3311" s="68"/>
      <c r="AJ3311" s="68"/>
      <c r="AK3311" s="68"/>
      <c r="AL3311" s="68"/>
      <c r="AM3311" s="68"/>
      <c r="AN3311" s="68"/>
      <c r="AO3311" s="68"/>
      <c r="AP3311" s="68"/>
      <c r="AQ3311" s="68"/>
      <c r="AR3311" s="68"/>
      <c r="AS3311" s="68"/>
      <c r="AT3311" s="68"/>
    </row>
    <row r="3312" spans="20:46" ht="18.75" customHeight="1">
      <c r="T3312" s="68"/>
      <c r="U3312" s="68"/>
      <c r="V3312" s="68"/>
      <c r="W3312" s="68"/>
      <c r="X3312" s="68"/>
      <c r="Y3312" s="68"/>
      <c r="Z3312" s="68"/>
      <c r="AA3312" s="68"/>
      <c r="AB3312" s="68"/>
      <c r="AC3312" s="68"/>
      <c r="AD3312" s="68"/>
      <c r="AE3312" s="68"/>
      <c r="AF3312" s="68"/>
      <c r="AH3312" s="68"/>
      <c r="AI3312" s="68"/>
      <c r="AJ3312" s="68"/>
      <c r="AK3312" s="68"/>
      <c r="AL3312" s="68"/>
      <c r="AM3312" s="68"/>
      <c r="AN3312" s="68"/>
      <c r="AO3312" s="68"/>
      <c r="AP3312" s="68"/>
      <c r="AQ3312" s="68"/>
      <c r="AR3312" s="68"/>
      <c r="AS3312" s="68"/>
      <c r="AT3312" s="68"/>
    </row>
    <row r="3313" spans="20:46" ht="18.75" customHeight="1">
      <c r="T3313" s="68"/>
      <c r="U3313" s="68"/>
      <c r="V3313" s="68"/>
      <c r="W3313" s="68"/>
      <c r="X3313" s="68"/>
      <c r="Y3313" s="68"/>
      <c r="Z3313" s="68"/>
      <c r="AA3313" s="68"/>
      <c r="AB3313" s="68"/>
      <c r="AC3313" s="68"/>
      <c r="AD3313" s="68"/>
      <c r="AE3313" s="68"/>
      <c r="AF3313" s="68"/>
      <c r="AH3313" s="68"/>
      <c r="AI3313" s="68"/>
      <c r="AJ3313" s="68"/>
      <c r="AK3313" s="68"/>
      <c r="AL3313" s="68"/>
      <c r="AM3313" s="68"/>
      <c r="AN3313" s="68"/>
      <c r="AO3313" s="68"/>
      <c r="AP3313" s="68"/>
      <c r="AQ3313" s="68"/>
      <c r="AR3313" s="68"/>
      <c r="AS3313" s="68"/>
      <c r="AT3313" s="68"/>
    </row>
    <row r="3314" spans="20:46" ht="18.75" customHeight="1">
      <c r="T3314" s="68"/>
      <c r="U3314" s="68"/>
      <c r="V3314" s="68"/>
      <c r="W3314" s="68"/>
      <c r="X3314" s="68"/>
      <c r="Y3314" s="68"/>
      <c r="Z3314" s="68"/>
      <c r="AA3314" s="68"/>
      <c r="AB3314" s="68"/>
      <c r="AC3314" s="68"/>
      <c r="AD3314" s="68"/>
      <c r="AE3314" s="68"/>
      <c r="AF3314" s="68"/>
      <c r="AH3314" s="68"/>
      <c r="AI3314" s="68"/>
      <c r="AJ3314" s="68"/>
      <c r="AK3314" s="68"/>
      <c r="AL3314" s="68"/>
      <c r="AM3314" s="68"/>
      <c r="AN3314" s="68"/>
      <c r="AO3314" s="68"/>
      <c r="AP3314" s="68"/>
      <c r="AQ3314" s="68"/>
      <c r="AR3314" s="68"/>
      <c r="AS3314" s="68"/>
      <c r="AT3314" s="68"/>
    </row>
    <row r="3315" spans="20:46" ht="18.75" customHeight="1">
      <c r="T3315" s="68"/>
      <c r="U3315" s="68"/>
      <c r="V3315" s="68"/>
      <c r="W3315" s="68"/>
      <c r="X3315" s="68"/>
      <c r="Y3315" s="68"/>
      <c r="Z3315" s="68"/>
      <c r="AA3315" s="68"/>
      <c r="AB3315" s="68"/>
      <c r="AC3315" s="68"/>
      <c r="AD3315" s="68"/>
      <c r="AE3315" s="68"/>
      <c r="AF3315" s="68"/>
      <c r="AH3315" s="68"/>
      <c r="AI3315" s="68"/>
      <c r="AJ3315" s="68"/>
      <c r="AK3315" s="68"/>
      <c r="AL3315" s="68"/>
      <c r="AM3315" s="68"/>
      <c r="AN3315" s="68"/>
      <c r="AO3315" s="68"/>
      <c r="AP3315" s="68"/>
      <c r="AQ3315" s="68"/>
      <c r="AR3315" s="68"/>
      <c r="AS3315" s="68"/>
      <c r="AT3315" s="68"/>
    </row>
    <row r="3316" spans="20:46" ht="18.75" customHeight="1">
      <c r="T3316" s="68"/>
      <c r="U3316" s="68"/>
      <c r="V3316" s="68"/>
      <c r="W3316" s="68"/>
      <c r="X3316" s="68"/>
      <c r="Y3316" s="68"/>
      <c r="Z3316" s="68"/>
      <c r="AA3316" s="68"/>
      <c r="AB3316" s="68"/>
      <c r="AC3316" s="68"/>
      <c r="AD3316" s="68"/>
      <c r="AE3316" s="68"/>
      <c r="AF3316" s="68"/>
      <c r="AH3316" s="68"/>
      <c r="AI3316" s="68"/>
      <c r="AJ3316" s="68"/>
      <c r="AK3316" s="68"/>
      <c r="AL3316" s="68"/>
      <c r="AM3316" s="68"/>
      <c r="AN3316" s="68"/>
      <c r="AO3316" s="68"/>
      <c r="AP3316" s="68"/>
      <c r="AQ3316" s="68"/>
      <c r="AR3316" s="68"/>
      <c r="AS3316" s="68"/>
      <c r="AT3316" s="68"/>
    </row>
    <row r="3317" spans="20:46" ht="18.75" customHeight="1">
      <c r="T3317" s="68"/>
      <c r="U3317" s="68"/>
      <c r="V3317" s="68"/>
      <c r="W3317" s="68"/>
      <c r="X3317" s="68"/>
      <c r="Y3317" s="68"/>
      <c r="Z3317" s="68"/>
      <c r="AA3317" s="68"/>
      <c r="AB3317" s="68"/>
      <c r="AC3317" s="68"/>
      <c r="AD3317" s="68"/>
      <c r="AE3317" s="68"/>
      <c r="AF3317" s="68"/>
      <c r="AH3317" s="68"/>
      <c r="AI3317" s="68"/>
      <c r="AJ3317" s="68"/>
      <c r="AK3317" s="68"/>
      <c r="AL3317" s="68"/>
      <c r="AM3317" s="68"/>
      <c r="AN3317" s="68"/>
      <c r="AO3317" s="68"/>
      <c r="AP3317" s="68"/>
      <c r="AQ3317" s="68"/>
      <c r="AR3317" s="68"/>
      <c r="AS3317" s="68"/>
      <c r="AT3317" s="68"/>
    </row>
    <row r="3318" spans="20:46" ht="18.75" customHeight="1">
      <c r="T3318" s="68"/>
      <c r="U3318" s="68"/>
      <c r="V3318" s="68"/>
      <c r="W3318" s="68"/>
      <c r="X3318" s="68"/>
      <c r="Y3318" s="68"/>
      <c r="Z3318" s="68"/>
      <c r="AA3318" s="68"/>
      <c r="AB3318" s="68"/>
      <c r="AC3318" s="68"/>
      <c r="AD3318" s="68"/>
      <c r="AE3318" s="68"/>
      <c r="AF3318" s="68"/>
      <c r="AH3318" s="68"/>
      <c r="AI3318" s="68"/>
      <c r="AJ3318" s="68"/>
      <c r="AK3318" s="68"/>
      <c r="AL3318" s="68"/>
      <c r="AM3318" s="68"/>
      <c r="AN3318" s="68"/>
      <c r="AO3318" s="68"/>
      <c r="AP3318" s="68"/>
      <c r="AQ3318" s="68"/>
      <c r="AR3318" s="68"/>
      <c r="AS3318" s="68"/>
      <c r="AT3318" s="68"/>
    </row>
    <row r="3319" spans="20:46" ht="18.75" customHeight="1">
      <c r="T3319" s="68"/>
      <c r="U3319" s="68"/>
      <c r="V3319" s="68"/>
      <c r="W3319" s="68"/>
      <c r="X3319" s="68"/>
      <c r="Y3319" s="68"/>
      <c r="Z3319" s="68"/>
      <c r="AA3319" s="68"/>
      <c r="AB3319" s="68"/>
      <c r="AC3319" s="68"/>
      <c r="AD3319" s="68"/>
      <c r="AE3319" s="68"/>
      <c r="AF3319" s="68"/>
      <c r="AH3319" s="68"/>
      <c r="AI3319" s="68"/>
      <c r="AJ3319" s="68"/>
      <c r="AK3319" s="68"/>
      <c r="AL3319" s="68"/>
      <c r="AM3319" s="68"/>
      <c r="AN3319" s="68"/>
      <c r="AO3319" s="68"/>
      <c r="AP3319" s="68"/>
      <c r="AQ3319" s="68"/>
      <c r="AR3319" s="68"/>
      <c r="AS3319" s="68"/>
      <c r="AT3319" s="68"/>
    </row>
    <row r="3320" spans="20:46" ht="18.75" customHeight="1">
      <c r="T3320" s="68"/>
      <c r="U3320" s="68"/>
      <c r="V3320" s="68"/>
      <c r="W3320" s="68"/>
      <c r="X3320" s="68"/>
      <c r="Y3320" s="68"/>
      <c r="Z3320" s="68"/>
      <c r="AA3320" s="68"/>
      <c r="AB3320" s="68"/>
      <c r="AC3320" s="68"/>
      <c r="AD3320" s="68"/>
      <c r="AE3320" s="68"/>
      <c r="AF3320" s="68"/>
      <c r="AH3320" s="68"/>
      <c r="AI3320" s="68"/>
      <c r="AJ3320" s="68"/>
      <c r="AK3320" s="68"/>
      <c r="AL3320" s="68"/>
      <c r="AM3320" s="68"/>
      <c r="AN3320" s="68"/>
      <c r="AO3320" s="68"/>
      <c r="AP3320" s="68"/>
      <c r="AQ3320" s="68"/>
      <c r="AR3320" s="68"/>
      <c r="AS3320" s="68"/>
      <c r="AT3320" s="68"/>
    </row>
    <row r="3321" spans="20:46" ht="18.75" customHeight="1">
      <c r="T3321" s="68"/>
      <c r="U3321" s="68"/>
      <c r="V3321" s="68"/>
      <c r="W3321" s="68"/>
      <c r="X3321" s="68"/>
      <c r="Y3321" s="68"/>
      <c r="Z3321" s="68"/>
      <c r="AA3321" s="68"/>
      <c r="AB3321" s="68"/>
      <c r="AC3321" s="68"/>
      <c r="AD3321" s="68"/>
      <c r="AE3321" s="68"/>
      <c r="AF3321" s="68"/>
      <c r="AH3321" s="68"/>
      <c r="AI3321" s="68"/>
      <c r="AJ3321" s="68"/>
      <c r="AK3321" s="68"/>
      <c r="AL3321" s="68"/>
      <c r="AM3321" s="68"/>
      <c r="AN3321" s="68"/>
      <c r="AO3321" s="68"/>
      <c r="AP3321" s="68"/>
      <c r="AQ3321" s="68"/>
      <c r="AR3321" s="68"/>
      <c r="AS3321" s="68"/>
      <c r="AT3321" s="68"/>
    </row>
    <row r="3322" spans="20:46" ht="18.75" customHeight="1">
      <c r="T3322" s="68"/>
      <c r="U3322" s="68"/>
      <c r="V3322" s="68"/>
      <c r="W3322" s="68"/>
      <c r="X3322" s="68"/>
      <c r="Y3322" s="68"/>
      <c r="Z3322" s="68"/>
      <c r="AA3322" s="68"/>
      <c r="AB3322" s="68"/>
      <c r="AC3322" s="68"/>
      <c r="AD3322" s="68"/>
      <c r="AE3322" s="68"/>
      <c r="AF3322" s="68"/>
      <c r="AH3322" s="68"/>
      <c r="AI3322" s="68"/>
      <c r="AJ3322" s="68"/>
      <c r="AK3322" s="68"/>
      <c r="AL3322" s="68"/>
      <c r="AM3322" s="68"/>
      <c r="AN3322" s="68"/>
      <c r="AO3322" s="68"/>
      <c r="AP3322" s="68"/>
      <c r="AQ3322" s="68"/>
      <c r="AR3322" s="68"/>
      <c r="AS3322" s="68"/>
      <c r="AT3322" s="68"/>
    </row>
    <row r="3323" spans="20:46" ht="18.75" customHeight="1">
      <c r="T3323" s="68"/>
      <c r="U3323" s="68"/>
      <c r="V3323" s="68"/>
      <c r="W3323" s="68"/>
      <c r="X3323" s="68"/>
      <c r="Y3323" s="68"/>
      <c r="Z3323" s="68"/>
      <c r="AA3323" s="68"/>
      <c r="AB3323" s="68"/>
      <c r="AC3323" s="68"/>
      <c r="AD3323" s="68"/>
      <c r="AE3323" s="68"/>
      <c r="AF3323" s="68"/>
      <c r="AH3323" s="68"/>
      <c r="AI3323" s="68"/>
      <c r="AJ3323" s="68"/>
      <c r="AK3323" s="68"/>
      <c r="AL3323" s="68"/>
      <c r="AM3323" s="68"/>
      <c r="AN3323" s="68"/>
      <c r="AO3323" s="68"/>
      <c r="AP3323" s="68"/>
      <c r="AQ3323" s="68"/>
      <c r="AR3323" s="68"/>
      <c r="AS3323" s="68"/>
      <c r="AT3323" s="68"/>
    </row>
    <row r="3324" spans="20:46" ht="18.75" customHeight="1">
      <c r="T3324" s="68"/>
      <c r="U3324" s="68"/>
      <c r="V3324" s="68"/>
      <c r="W3324" s="68"/>
      <c r="X3324" s="68"/>
      <c r="Y3324" s="68"/>
      <c r="Z3324" s="68"/>
      <c r="AA3324" s="68"/>
      <c r="AB3324" s="68"/>
      <c r="AC3324" s="68"/>
      <c r="AD3324" s="68"/>
      <c r="AE3324" s="68"/>
      <c r="AF3324" s="68"/>
      <c r="AH3324" s="68"/>
      <c r="AI3324" s="68"/>
      <c r="AJ3324" s="68"/>
      <c r="AK3324" s="68"/>
      <c r="AL3324" s="68"/>
      <c r="AM3324" s="68"/>
      <c r="AN3324" s="68"/>
      <c r="AO3324" s="68"/>
      <c r="AP3324" s="68"/>
      <c r="AQ3324" s="68"/>
      <c r="AR3324" s="68"/>
      <c r="AS3324" s="68"/>
      <c r="AT3324" s="68"/>
    </row>
    <row r="3325" spans="20:46" ht="18.75" customHeight="1">
      <c r="T3325" s="68"/>
      <c r="U3325" s="68"/>
      <c r="V3325" s="68"/>
      <c r="W3325" s="68"/>
      <c r="X3325" s="68"/>
      <c r="Y3325" s="68"/>
      <c r="Z3325" s="68"/>
      <c r="AA3325" s="68"/>
      <c r="AB3325" s="68"/>
      <c r="AC3325" s="68"/>
      <c r="AD3325" s="68"/>
      <c r="AE3325" s="68"/>
      <c r="AF3325" s="68"/>
      <c r="AH3325" s="68"/>
      <c r="AI3325" s="68"/>
      <c r="AJ3325" s="68"/>
      <c r="AK3325" s="68"/>
      <c r="AL3325" s="68"/>
      <c r="AM3325" s="68"/>
      <c r="AN3325" s="68"/>
      <c r="AO3325" s="68"/>
      <c r="AP3325" s="68"/>
      <c r="AQ3325" s="68"/>
      <c r="AR3325" s="68"/>
      <c r="AS3325" s="68"/>
      <c r="AT3325" s="68"/>
    </row>
    <row r="3326" spans="20:46" ht="18.75" customHeight="1">
      <c r="T3326" s="68"/>
      <c r="U3326" s="68"/>
      <c r="V3326" s="68"/>
      <c r="W3326" s="68"/>
      <c r="X3326" s="68"/>
      <c r="Y3326" s="68"/>
      <c r="Z3326" s="68"/>
      <c r="AA3326" s="68"/>
      <c r="AB3326" s="68"/>
      <c r="AC3326" s="68"/>
      <c r="AD3326" s="68"/>
      <c r="AE3326" s="68"/>
      <c r="AF3326" s="68"/>
      <c r="AH3326" s="68"/>
      <c r="AI3326" s="68"/>
      <c r="AJ3326" s="68"/>
      <c r="AK3326" s="68"/>
      <c r="AL3326" s="68"/>
      <c r="AM3326" s="68"/>
      <c r="AN3326" s="68"/>
      <c r="AO3326" s="68"/>
      <c r="AP3326" s="68"/>
      <c r="AQ3326" s="68"/>
      <c r="AR3326" s="68"/>
      <c r="AS3326" s="68"/>
      <c r="AT3326" s="68"/>
    </row>
    <row r="3327" spans="20:46" ht="18.75" customHeight="1">
      <c r="T3327" s="68"/>
      <c r="U3327" s="68"/>
      <c r="V3327" s="68"/>
      <c r="W3327" s="68"/>
      <c r="X3327" s="68"/>
      <c r="Y3327" s="68"/>
      <c r="Z3327" s="68"/>
      <c r="AA3327" s="68"/>
      <c r="AB3327" s="68"/>
      <c r="AC3327" s="68"/>
      <c r="AD3327" s="68"/>
      <c r="AE3327" s="68"/>
      <c r="AF3327" s="68"/>
      <c r="AH3327" s="68"/>
      <c r="AI3327" s="68"/>
      <c r="AJ3327" s="68"/>
      <c r="AK3327" s="68"/>
      <c r="AL3327" s="68"/>
      <c r="AM3327" s="68"/>
      <c r="AN3327" s="68"/>
      <c r="AO3327" s="68"/>
      <c r="AP3327" s="68"/>
      <c r="AQ3327" s="68"/>
      <c r="AR3327" s="68"/>
      <c r="AS3327" s="68"/>
      <c r="AT3327" s="68"/>
    </row>
    <row r="3328" spans="20:46" ht="18.75" customHeight="1">
      <c r="T3328" s="68"/>
      <c r="U3328" s="68"/>
      <c r="V3328" s="68"/>
      <c r="W3328" s="68"/>
      <c r="X3328" s="68"/>
      <c r="Y3328" s="68"/>
      <c r="Z3328" s="68"/>
      <c r="AA3328" s="68"/>
      <c r="AB3328" s="68"/>
      <c r="AC3328" s="68"/>
      <c r="AD3328" s="68"/>
      <c r="AE3328" s="68"/>
      <c r="AF3328" s="68"/>
      <c r="AH3328" s="68"/>
      <c r="AI3328" s="68"/>
      <c r="AJ3328" s="68"/>
      <c r="AK3328" s="68"/>
      <c r="AL3328" s="68"/>
      <c r="AM3328" s="68"/>
      <c r="AN3328" s="68"/>
      <c r="AO3328" s="68"/>
      <c r="AP3328" s="68"/>
      <c r="AQ3328" s="68"/>
      <c r="AR3328" s="68"/>
      <c r="AS3328" s="68"/>
      <c r="AT3328" s="68"/>
    </row>
    <row r="3329" spans="20:46" ht="18.75" customHeight="1">
      <c r="T3329" s="68"/>
      <c r="U3329" s="68"/>
      <c r="V3329" s="68"/>
      <c r="W3329" s="68"/>
      <c r="X3329" s="68"/>
      <c r="Y3329" s="68"/>
      <c r="Z3329" s="68"/>
      <c r="AA3329" s="68"/>
      <c r="AB3329" s="68"/>
      <c r="AC3329" s="68"/>
      <c r="AD3329" s="68"/>
      <c r="AE3329" s="68"/>
      <c r="AF3329" s="68"/>
      <c r="AH3329" s="68"/>
      <c r="AI3329" s="68"/>
      <c r="AJ3329" s="68"/>
      <c r="AK3329" s="68"/>
      <c r="AL3329" s="68"/>
      <c r="AM3329" s="68"/>
      <c r="AN3329" s="68"/>
      <c r="AO3329" s="68"/>
      <c r="AP3329" s="68"/>
      <c r="AQ3329" s="68"/>
      <c r="AR3329" s="68"/>
      <c r="AS3329" s="68"/>
      <c r="AT3329" s="68"/>
    </row>
    <row r="3330" spans="20:46" ht="18.75" customHeight="1">
      <c r="T3330" s="68"/>
      <c r="U3330" s="68"/>
      <c r="V3330" s="68"/>
      <c r="W3330" s="68"/>
      <c r="X3330" s="68"/>
      <c r="Y3330" s="68"/>
      <c r="Z3330" s="68"/>
      <c r="AA3330" s="68"/>
      <c r="AB3330" s="68"/>
      <c r="AC3330" s="68"/>
      <c r="AD3330" s="68"/>
      <c r="AE3330" s="68"/>
      <c r="AF3330" s="68"/>
      <c r="AH3330" s="68"/>
      <c r="AI3330" s="68"/>
      <c r="AJ3330" s="68"/>
      <c r="AK3330" s="68"/>
      <c r="AL3330" s="68"/>
      <c r="AM3330" s="68"/>
      <c r="AN3330" s="68"/>
      <c r="AO3330" s="68"/>
      <c r="AP3330" s="68"/>
      <c r="AQ3330" s="68"/>
      <c r="AR3330" s="68"/>
      <c r="AS3330" s="68"/>
      <c r="AT3330" s="68"/>
    </row>
    <row r="3331" spans="20:46" ht="18.75" customHeight="1">
      <c r="T3331" s="68"/>
      <c r="U3331" s="68"/>
      <c r="V3331" s="68"/>
      <c r="W3331" s="68"/>
      <c r="X3331" s="68"/>
      <c r="Y3331" s="68"/>
      <c r="Z3331" s="68"/>
      <c r="AA3331" s="68"/>
      <c r="AB3331" s="68"/>
      <c r="AC3331" s="68"/>
      <c r="AD3331" s="68"/>
      <c r="AE3331" s="68"/>
      <c r="AF3331" s="68"/>
      <c r="AH3331" s="68"/>
      <c r="AI3331" s="68"/>
      <c r="AJ3331" s="68"/>
      <c r="AK3331" s="68"/>
      <c r="AL3331" s="68"/>
      <c r="AM3331" s="68"/>
      <c r="AN3331" s="68"/>
      <c r="AO3331" s="68"/>
      <c r="AP3331" s="68"/>
      <c r="AQ3331" s="68"/>
      <c r="AR3331" s="68"/>
      <c r="AS3331" s="68"/>
      <c r="AT3331" s="68"/>
    </row>
    <row r="3332" spans="20:46" ht="18.75" customHeight="1">
      <c r="T3332" s="68"/>
      <c r="U3332" s="68"/>
      <c r="V3332" s="68"/>
      <c r="W3332" s="68"/>
      <c r="X3332" s="68"/>
      <c r="Y3332" s="68"/>
      <c r="Z3332" s="68"/>
      <c r="AA3332" s="68"/>
      <c r="AB3332" s="68"/>
      <c r="AC3332" s="68"/>
      <c r="AD3332" s="68"/>
      <c r="AE3332" s="68"/>
      <c r="AF3332" s="68"/>
      <c r="AH3332" s="68"/>
      <c r="AI3332" s="68"/>
      <c r="AJ3332" s="68"/>
      <c r="AK3332" s="68"/>
      <c r="AL3332" s="68"/>
      <c r="AM3332" s="68"/>
      <c r="AN3332" s="68"/>
      <c r="AO3332" s="68"/>
      <c r="AP3332" s="68"/>
      <c r="AQ3332" s="68"/>
      <c r="AR3332" s="68"/>
      <c r="AS3332" s="68"/>
      <c r="AT3332" s="68"/>
    </row>
    <row r="3333" spans="20:46" ht="18.75" customHeight="1">
      <c r="T3333" s="68"/>
      <c r="U3333" s="68"/>
      <c r="V3333" s="68"/>
      <c r="W3333" s="68"/>
      <c r="X3333" s="68"/>
      <c r="Y3333" s="68"/>
      <c r="Z3333" s="68"/>
      <c r="AA3333" s="68"/>
      <c r="AB3333" s="68"/>
      <c r="AC3333" s="68"/>
      <c r="AD3333" s="68"/>
      <c r="AE3333" s="68"/>
      <c r="AF3333" s="68"/>
      <c r="AH3333" s="68"/>
      <c r="AI3333" s="68"/>
      <c r="AJ3333" s="68"/>
      <c r="AK3333" s="68"/>
      <c r="AL3333" s="68"/>
      <c r="AM3333" s="68"/>
      <c r="AN3333" s="68"/>
      <c r="AO3333" s="68"/>
      <c r="AP3333" s="68"/>
      <c r="AQ3333" s="68"/>
      <c r="AR3333" s="68"/>
      <c r="AS3333" s="68"/>
      <c r="AT3333" s="68"/>
    </row>
    <row r="3334" spans="20:46" ht="18.75" customHeight="1">
      <c r="T3334" s="68"/>
      <c r="U3334" s="68"/>
      <c r="V3334" s="68"/>
      <c r="W3334" s="68"/>
      <c r="X3334" s="68"/>
      <c r="Y3334" s="68"/>
      <c r="Z3334" s="68"/>
      <c r="AA3334" s="68"/>
      <c r="AB3334" s="68"/>
      <c r="AC3334" s="68"/>
      <c r="AD3334" s="68"/>
      <c r="AE3334" s="68"/>
      <c r="AF3334" s="68"/>
      <c r="AH3334" s="68"/>
      <c r="AI3334" s="68"/>
      <c r="AJ3334" s="68"/>
      <c r="AK3334" s="68"/>
      <c r="AL3334" s="68"/>
      <c r="AM3334" s="68"/>
      <c r="AN3334" s="68"/>
      <c r="AO3334" s="68"/>
      <c r="AP3334" s="68"/>
      <c r="AQ3334" s="68"/>
      <c r="AR3334" s="68"/>
      <c r="AS3334" s="68"/>
      <c r="AT3334" s="68"/>
    </row>
    <row r="3335" spans="20:46" ht="18.75" customHeight="1">
      <c r="T3335" s="68"/>
      <c r="U3335" s="68"/>
      <c r="V3335" s="68"/>
      <c r="W3335" s="68"/>
      <c r="X3335" s="68"/>
      <c r="Y3335" s="68"/>
      <c r="Z3335" s="68"/>
      <c r="AA3335" s="68"/>
      <c r="AB3335" s="68"/>
      <c r="AC3335" s="68"/>
      <c r="AD3335" s="68"/>
      <c r="AE3335" s="68"/>
      <c r="AF3335" s="68"/>
      <c r="AH3335" s="68"/>
      <c r="AI3335" s="68"/>
      <c r="AJ3335" s="68"/>
      <c r="AK3335" s="68"/>
      <c r="AL3335" s="68"/>
      <c r="AM3335" s="68"/>
      <c r="AN3335" s="68"/>
      <c r="AO3335" s="68"/>
      <c r="AP3335" s="68"/>
      <c r="AQ3335" s="68"/>
      <c r="AR3335" s="68"/>
      <c r="AS3335" s="68"/>
      <c r="AT3335" s="68"/>
    </row>
    <row r="3336" spans="20:46" ht="18.75" customHeight="1">
      <c r="T3336" s="68"/>
      <c r="U3336" s="68"/>
      <c r="V3336" s="68"/>
      <c r="W3336" s="68"/>
      <c r="X3336" s="68"/>
      <c r="Y3336" s="68"/>
      <c r="Z3336" s="68"/>
      <c r="AA3336" s="68"/>
      <c r="AB3336" s="68"/>
      <c r="AC3336" s="68"/>
      <c r="AD3336" s="68"/>
      <c r="AE3336" s="68"/>
      <c r="AF3336" s="68"/>
      <c r="AH3336" s="68"/>
      <c r="AI3336" s="68"/>
      <c r="AJ3336" s="68"/>
      <c r="AK3336" s="68"/>
      <c r="AL3336" s="68"/>
      <c r="AM3336" s="68"/>
      <c r="AN3336" s="68"/>
      <c r="AO3336" s="68"/>
      <c r="AP3336" s="68"/>
      <c r="AQ3336" s="68"/>
      <c r="AR3336" s="68"/>
      <c r="AS3336" s="68"/>
      <c r="AT3336" s="68"/>
    </row>
    <row r="3337" spans="20:46" ht="18.75" customHeight="1">
      <c r="T3337" s="68"/>
      <c r="U3337" s="68"/>
      <c r="V3337" s="68"/>
      <c r="W3337" s="68"/>
      <c r="X3337" s="68"/>
      <c r="Y3337" s="68"/>
      <c r="Z3337" s="68"/>
      <c r="AA3337" s="68"/>
      <c r="AB3337" s="68"/>
      <c r="AC3337" s="68"/>
      <c r="AD3337" s="68"/>
      <c r="AE3337" s="68"/>
      <c r="AF3337" s="68"/>
      <c r="AH3337" s="68"/>
      <c r="AI3337" s="68"/>
      <c r="AJ3337" s="68"/>
      <c r="AK3337" s="68"/>
      <c r="AL3337" s="68"/>
      <c r="AM3337" s="68"/>
      <c r="AN3337" s="68"/>
      <c r="AO3337" s="68"/>
      <c r="AP3337" s="68"/>
      <c r="AQ3337" s="68"/>
      <c r="AR3337" s="68"/>
      <c r="AS3337" s="68"/>
      <c r="AT3337" s="68"/>
    </row>
    <row r="3338" spans="20:46" ht="18.75" customHeight="1">
      <c r="T3338" s="68"/>
      <c r="U3338" s="68"/>
      <c r="V3338" s="68"/>
      <c r="W3338" s="68"/>
      <c r="X3338" s="68"/>
      <c r="Y3338" s="68"/>
      <c r="Z3338" s="68"/>
      <c r="AA3338" s="68"/>
      <c r="AB3338" s="68"/>
      <c r="AC3338" s="68"/>
      <c r="AD3338" s="68"/>
      <c r="AE3338" s="68"/>
      <c r="AF3338" s="68"/>
      <c r="AH3338" s="68"/>
      <c r="AI3338" s="68"/>
      <c r="AJ3338" s="68"/>
      <c r="AK3338" s="68"/>
      <c r="AL3338" s="68"/>
      <c r="AM3338" s="68"/>
      <c r="AN3338" s="68"/>
      <c r="AO3338" s="68"/>
      <c r="AP3338" s="68"/>
      <c r="AQ3338" s="68"/>
      <c r="AR3338" s="68"/>
      <c r="AS3338" s="68"/>
      <c r="AT3338" s="68"/>
    </row>
    <row r="3339" spans="20:46" ht="18.75" customHeight="1">
      <c r="T3339" s="68"/>
      <c r="U3339" s="68"/>
      <c r="V3339" s="68"/>
      <c r="W3339" s="68"/>
      <c r="X3339" s="68"/>
      <c r="Y3339" s="68"/>
      <c r="Z3339" s="68"/>
      <c r="AA3339" s="68"/>
      <c r="AB3339" s="68"/>
      <c r="AC3339" s="68"/>
      <c r="AD3339" s="68"/>
      <c r="AE3339" s="68"/>
      <c r="AF3339" s="68"/>
      <c r="AH3339" s="68"/>
      <c r="AI3339" s="68"/>
      <c r="AJ3339" s="68"/>
      <c r="AK3339" s="68"/>
      <c r="AL3339" s="68"/>
      <c r="AM3339" s="68"/>
      <c r="AN3339" s="68"/>
      <c r="AO3339" s="68"/>
      <c r="AP3339" s="68"/>
      <c r="AQ3339" s="68"/>
      <c r="AR3339" s="68"/>
      <c r="AS3339" s="68"/>
      <c r="AT3339" s="68"/>
    </row>
    <row r="3340" spans="20:46" ht="18.75" customHeight="1">
      <c r="T3340" s="68"/>
      <c r="U3340" s="68"/>
      <c r="V3340" s="68"/>
      <c r="W3340" s="68"/>
      <c r="X3340" s="68"/>
      <c r="Y3340" s="68"/>
      <c r="Z3340" s="68"/>
      <c r="AA3340" s="68"/>
      <c r="AB3340" s="68"/>
      <c r="AC3340" s="68"/>
      <c r="AD3340" s="68"/>
      <c r="AE3340" s="68"/>
      <c r="AF3340" s="68"/>
      <c r="AH3340" s="68"/>
      <c r="AI3340" s="68"/>
      <c r="AJ3340" s="68"/>
      <c r="AK3340" s="68"/>
      <c r="AL3340" s="68"/>
      <c r="AM3340" s="68"/>
      <c r="AN3340" s="68"/>
      <c r="AO3340" s="68"/>
      <c r="AP3340" s="68"/>
      <c r="AQ3340" s="68"/>
      <c r="AR3340" s="68"/>
      <c r="AS3340" s="68"/>
      <c r="AT3340" s="68"/>
    </row>
    <row r="3341" spans="20:46" ht="18.75" customHeight="1">
      <c r="T3341" s="68"/>
      <c r="U3341" s="68"/>
      <c r="V3341" s="68"/>
      <c r="W3341" s="68"/>
      <c r="X3341" s="68"/>
      <c r="Y3341" s="68"/>
      <c r="Z3341" s="68"/>
      <c r="AA3341" s="68"/>
      <c r="AB3341" s="68"/>
      <c r="AC3341" s="68"/>
      <c r="AD3341" s="68"/>
      <c r="AE3341" s="68"/>
      <c r="AF3341" s="68"/>
      <c r="AH3341" s="68"/>
      <c r="AI3341" s="68"/>
      <c r="AJ3341" s="68"/>
      <c r="AK3341" s="68"/>
      <c r="AL3341" s="68"/>
      <c r="AM3341" s="68"/>
      <c r="AN3341" s="68"/>
      <c r="AO3341" s="68"/>
      <c r="AP3341" s="68"/>
      <c r="AQ3341" s="68"/>
      <c r="AR3341" s="68"/>
      <c r="AS3341" s="68"/>
      <c r="AT3341" s="68"/>
    </row>
    <row r="3342" spans="20:46" ht="18.75" customHeight="1">
      <c r="T3342" s="68"/>
      <c r="U3342" s="68"/>
      <c r="V3342" s="68"/>
      <c r="W3342" s="68"/>
      <c r="X3342" s="68"/>
      <c r="Y3342" s="68"/>
      <c r="Z3342" s="68"/>
      <c r="AA3342" s="68"/>
      <c r="AB3342" s="68"/>
      <c r="AC3342" s="68"/>
      <c r="AD3342" s="68"/>
      <c r="AE3342" s="68"/>
      <c r="AF3342" s="68"/>
      <c r="AH3342" s="68"/>
      <c r="AI3342" s="68"/>
      <c r="AJ3342" s="68"/>
      <c r="AK3342" s="68"/>
      <c r="AL3342" s="68"/>
      <c r="AM3342" s="68"/>
      <c r="AN3342" s="68"/>
      <c r="AO3342" s="68"/>
      <c r="AP3342" s="68"/>
      <c r="AQ3342" s="68"/>
      <c r="AR3342" s="68"/>
      <c r="AS3342" s="68"/>
      <c r="AT3342" s="68"/>
    </row>
    <row r="3343" spans="20:46" ht="18.75" customHeight="1">
      <c r="T3343" s="68"/>
      <c r="U3343" s="68"/>
      <c r="V3343" s="68"/>
      <c r="W3343" s="68"/>
      <c r="X3343" s="68"/>
      <c r="Y3343" s="68"/>
      <c r="Z3343" s="68"/>
      <c r="AA3343" s="68"/>
      <c r="AB3343" s="68"/>
      <c r="AC3343" s="68"/>
      <c r="AD3343" s="68"/>
      <c r="AE3343" s="68"/>
      <c r="AF3343" s="68"/>
      <c r="AH3343" s="68"/>
      <c r="AI3343" s="68"/>
      <c r="AJ3343" s="68"/>
      <c r="AK3343" s="68"/>
      <c r="AL3343" s="68"/>
      <c r="AM3343" s="68"/>
      <c r="AN3343" s="68"/>
      <c r="AO3343" s="68"/>
      <c r="AP3343" s="68"/>
      <c r="AQ3343" s="68"/>
      <c r="AR3343" s="68"/>
      <c r="AS3343" s="68"/>
      <c r="AT3343" s="68"/>
    </row>
    <row r="3344" spans="20:46" ht="18.75" customHeight="1">
      <c r="T3344" s="68"/>
      <c r="U3344" s="68"/>
      <c r="V3344" s="68"/>
      <c r="W3344" s="68"/>
      <c r="X3344" s="68"/>
      <c r="Y3344" s="68"/>
      <c r="Z3344" s="68"/>
      <c r="AA3344" s="68"/>
      <c r="AB3344" s="68"/>
      <c r="AC3344" s="68"/>
      <c r="AD3344" s="68"/>
      <c r="AE3344" s="68"/>
      <c r="AF3344" s="68"/>
      <c r="AH3344" s="68"/>
      <c r="AI3344" s="68"/>
      <c r="AJ3344" s="68"/>
      <c r="AK3344" s="68"/>
      <c r="AL3344" s="68"/>
      <c r="AM3344" s="68"/>
      <c r="AN3344" s="68"/>
      <c r="AO3344" s="68"/>
      <c r="AP3344" s="68"/>
      <c r="AQ3344" s="68"/>
      <c r="AR3344" s="68"/>
      <c r="AS3344" s="68"/>
      <c r="AT3344" s="68"/>
    </row>
    <row r="3345" spans="20:46" ht="18.75" customHeight="1">
      <c r="T3345" s="68"/>
      <c r="U3345" s="68"/>
      <c r="V3345" s="68"/>
      <c r="W3345" s="68"/>
      <c r="X3345" s="68"/>
      <c r="Y3345" s="68"/>
      <c r="Z3345" s="68"/>
      <c r="AA3345" s="68"/>
      <c r="AB3345" s="68"/>
      <c r="AC3345" s="68"/>
      <c r="AD3345" s="68"/>
      <c r="AE3345" s="68"/>
      <c r="AF3345" s="68"/>
      <c r="AH3345" s="68"/>
      <c r="AI3345" s="68"/>
      <c r="AJ3345" s="68"/>
      <c r="AK3345" s="68"/>
      <c r="AL3345" s="68"/>
      <c r="AM3345" s="68"/>
      <c r="AN3345" s="68"/>
      <c r="AO3345" s="68"/>
      <c r="AP3345" s="68"/>
      <c r="AQ3345" s="68"/>
      <c r="AR3345" s="68"/>
      <c r="AS3345" s="68"/>
      <c r="AT3345" s="68"/>
    </row>
    <row r="3346" spans="20:46" ht="18.75" customHeight="1">
      <c r="T3346" s="68"/>
      <c r="U3346" s="68"/>
      <c r="V3346" s="68"/>
      <c r="W3346" s="68"/>
      <c r="X3346" s="68"/>
      <c r="Y3346" s="68"/>
      <c r="Z3346" s="68"/>
      <c r="AA3346" s="68"/>
      <c r="AB3346" s="68"/>
      <c r="AC3346" s="68"/>
      <c r="AD3346" s="68"/>
      <c r="AE3346" s="68"/>
      <c r="AF3346" s="68"/>
      <c r="AH3346" s="68"/>
      <c r="AI3346" s="68"/>
      <c r="AJ3346" s="68"/>
      <c r="AK3346" s="68"/>
      <c r="AL3346" s="68"/>
      <c r="AM3346" s="68"/>
      <c r="AN3346" s="68"/>
      <c r="AO3346" s="68"/>
      <c r="AP3346" s="68"/>
      <c r="AQ3346" s="68"/>
      <c r="AR3346" s="68"/>
      <c r="AS3346" s="68"/>
      <c r="AT3346" s="68"/>
    </row>
    <row r="3347" spans="20:46" ht="18.75" customHeight="1">
      <c r="T3347" s="68"/>
      <c r="U3347" s="68"/>
      <c r="V3347" s="68"/>
      <c r="W3347" s="68"/>
      <c r="X3347" s="68"/>
      <c r="Y3347" s="68"/>
      <c r="Z3347" s="68"/>
      <c r="AA3347" s="68"/>
      <c r="AB3347" s="68"/>
      <c r="AC3347" s="68"/>
      <c r="AD3347" s="68"/>
      <c r="AE3347" s="68"/>
      <c r="AF3347" s="68"/>
      <c r="AH3347" s="68"/>
      <c r="AI3347" s="68"/>
      <c r="AJ3347" s="68"/>
      <c r="AK3347" s="68"/>
      <c r="AL3347" s="68"/>
      <c r="AM3347" s="68"/>
      <c r="AN3347" s="68"/>
      <c r="AO3347" s="68"/>
      <c r="AP3347" s="68"/>
      <c r="AQ3347" s="68"/>
      <c r="AR3347" s="68"/>
      <c r="AS3347" s="68"/>
      <c r="AT3347" s="68"/>
    </row>
    <row r="3348" spans="20:46" ht="18.75" customHeight="1">
      <c r="T3348" s="68"/>
      <c r="U3348" s="68"/>
      <c r="V3348" s="68"/>
      <c r="W3348" s="68"/>
      <c r="X3348" s="68"/>
      <c r="Y3348" s="68"/>
      <c r="Z3348" s="68"/>
      <c r="AA3348" s="68"/>
      <c r="AB3348" s="68"/>
      <c r="AC3348" s="68"/>
      <c r="AD3348" s="68"/>
      <c r="AE3348" s="68"/>
      <c r="AF3348" s="68"/>
      <c r="AH3348" s="68"/>
      <c r="AI3348" s="68"/>
      <c r="AJ3348" s="68"/>
      <c r="AK3348" s="68"/>
      <c r="AL3348" s="68"/>
      <c r="AM3348" s="68"/>
      <c r="AN3348" s="68"/>
      <c r="AO3348" s="68"/>
      <c r="AP3348" s="68"/>
      <c r="AQ3348" s="68"/>
      <c r="AR3348" s="68"/>
      <c r="AS3348" s="68"/>
      <c r="AT3348" s="68"/>
    </row>
    <row r="3349" spans="20:46" ht="18.75" customHeight="1">
      <c r="T3349" s="68"/>
      <c r="U3349" s="68"/>
      <c r="V3349" s="68"/>
      <c r="W3349" s="68"/>
      <c r="X3349" s="68"/>
      <c r="Y3349" s="68"/>
      <c r="Z3349" s="68"/>
      <c r="AA3349" s="68"/>
      <c r="AB3349" s="68"/>
      <c r="AC3349" s="68"/>
      <c r="AD3349" s="68"/>
      <c r="AE3349" s="68"/>
      <c r="AF3349" s="68"/>
      <c r="AH3349" s="68"/>
      <c r="AI3349" s="68"/>
      <c r="AJ3349" s="68"/>
      <c r="AK3349" s="68"/>
      <c r="AL3349" s="68"/>
      <c r="AM3349" s="68"/>
      <c r="AN3349" s="68"/>
      <c r="AO3349" s="68"/>
      <c r="AP3349" s="68"/>
      <c r="AQ3349" s="68"/>
      <c r="AR3349" s="68"/>
      <c r="AS3349" s="68"/>
      <c r="AT3349" s="68"/>
    </row>
    <row r="3350" spans="20:46" ht="18.75" customHeight="1">
      <c r="T3350" s="68"/>
      <c r="U3350" s="68"/>
      <c r="V3350" s="68"/>
      <c r="W3350" s="68"/>
      <c r="X3350" s="68"/>
      <c r="Y3350" s="68"/>
      <c r="Z3350" s="68"/>
      <c r="AA3350" s="68"/>
      <c r="AB3350" s="68"/>
      <c r="AC3350" s="68"/>
      <c r="AD3350" s="68"/>
      <c r="AE3350" s="68"/>
      <c r="AF3350" s="68"/>
      <c r="AH3350" s="68"/>
      <c r="AI3350" s="68"/>
      <c r="AJ3350" s="68"/>
      <c r="AK3350" s="68"/>
      <c r="AL3350" s="68"/>
      <c r="AM3350" s="68"/>
      <c r="AN3350" s="68"/>
      <c r="AO3350" s="68"/>
      <c r="AP3350" s="68"/>
      <c r="AQ3350" s="68"/>
      <c r="AR3350" s="68"/>
      <c r="AS3350" s="68"/>
      <c r="AT3350" s="68"/>
    </row>
    <row r="3351" spans="20:46" ht="18.75" customHeight="1">
      <c r="T3351" s="68"/>
      <c r="U3351" s="68"/>
      <c r="V3351" s="68"/>
      <c r="W3351" s="68"/>
      <c r="X3351" s="68"/>
      <c r="Y3351" s="68"/>
      <c r="Z3351" s="68"/>
      <c r="AA3351" s="68"/>
      <c r="AB3351" s="68"/>
      <c r="AC3351" s="68"/>
      <c r="AD3351" s="68"/>
      <c r="AE3351" s="68"/>
      <c r="AF3351" s="68"/>
      <c r="AH3351" s="68"/>
      <c r="AI3351" s="68"/>
      <c r="AJ3351" s="68"/>
      <c r="AK3351" s="68"/>
      <c r="AL3351" s="68"/>
      <c r="AM3351" s="68"/>
      <c r="AN3351" s="68"/>
      <c r="AO3351" s="68"/>
      <c r="AP3351" s="68"/>
      <c r="AQ3351" s="68"/>
      <c r="AR3351" s="68"/>
      <c r="AS3351" s="68"/>
      <c r="AT3351" s="68"/>
    </row>
    <row r="3352" spans="20:46" ht="18.75" customHeight="1">
      <c r="T3352" s="68"/>
      <c r="U3352" s="68"/>
      <c r="V3352" s="68"/>
      <c r="W3352" s="68"/>
      <c r="X3352" s="68"/>
      <c r="Y3352" s="68"/>
      <c r="Z3352" s="68"/>
      <c r="AA3352" s="68"/>
      <c r="AB3352" s="68"/>
      <c r="AC3352" s="68"/>
      <c r="AD3352" s="68"/>
      <c r="AE3352" s="68"/>
      <c r="AF3352" s="68"/>
      <c r="AH3352" s="68"/>
      <c r="AI3352" s="68"/>
      <c r="AJ3352" s="68"/>
      <c r="AK3352" s="68"/>
      <c r="AL3352" s="68"/>
      <c r="AM3352" s="68"/>
      <c r="AN3352" s="68"/>
      <c r="AO3352" s="68"/>
      <c r="AP3352" s="68"/>
      <c r="AQ3352" s="68"/>
      <c r="AR3352" s="68"/>
      <c r="AS3352" s="68"/>
      <c r="AT3352" s="68"/>
    </row>
    <row r="3353" spans="20:46" ht="18.75" customHeight="1">
      <c r="T3353" s="68"/>
      <c r="U3353" s="68"/>
      <c r="V3353" s="68"/>
      <c r="W3353" s="68"/>
      <c r="X3353" s="68"/>
      <c r="Y3353" s="68"/>
      <c r="Z3353" s="68"/>
      <c r="AA3353" s="68"/>
      <c r="AB3353" s="68"/>
      <c r="AC3353" s="68"/>
      <c r="AD3353" s="68"/>
      <c r="AE3353" s="68"/>
      <c r="AF3353" s="68"/>
      <c r="AH3353" s="68"/>
      <c r="AI3353" s="68"/>
      <c r="AJ3353" s="68"/>
      <c r="AK3353" s="68"/>
      <c r="AL3353" s="68"/>
      <c r="AM3353" s="68"/>
      <c r="AN3353" s="68"/>
      <c r="AO3353" s="68"/>
      <c r="AP3353" s="68"/>
      <c r="AQ3353" s="68"/>
      <c r="AR3353" s="68"/>
      <c r="AS3353" s="68"/>
      <c r="AT3353" s="68"/>
    </row>
    <row r="3354" spans="20:46" ht="18.75" customHeight="1">
      <c r="T3354" s="68"/>
      <c r="U3354" s="68"/>
      <c r="V3354" s="68"/>
      <c r="W3354" s="68"/>
      <c r="X3354" s="68"/>
      <c r="Y3354" s="68"/>
      <c r="Z3354" s="68"/>
      <c r="AA3354" s="68"/>
      <c r="AB3354" s="68"/>
      <c r="AC3354" s="68"/>
      <c r="AD3354" s="68"/>
      <c r="AE3354" s="68"/>
      <c r="AF3354" s="68"/>
      <c r="AH3354" s="68"/>
      <c r="AI3354" s="68"/>
      <c r="AJ3354" s="68"/>
      <c r="AK3354" s="68"/>
      <c r="AL3354" s="68"/>
      <c r="AM3354" s="68"/>
      <c r="AN3354" s="68"/>
      <c r="AO3354" s="68"/>
      <c r="AP3354" s="68"/>
      <c r="AQ3354" s="68"/>
      <c r="AR3354" s="68"/>
      <c r="AS3354" s="68"/>
      <c r="AT3354" s="68"/>
    </row>
    <row r="3355" spans="20:46" ht="18.75" customHeight="1">
      <c r="T3355" s="68"/>
      <c r="U3355" s="68"/>
      <c r="V3355" s="68"/>
      <c r="W3355" s="68"/>
      <c r="X3355" s="68"/>
      <c r="Y3355" s="68"/>
      <c r="Z3355" s="68"/>
      <c r="AA3355" s="68"/>
      <c r="AB3355" s="68"/>
      <c r="AC3355" s="68"/>
      <c r="AD3355" s="68"/>
      <c r="AE3355" s="68"/>
      <c r="AF3355" s="68"/>
      <c r="AH3355" s="68"/>
      <c r="AI3355" s="68"/>
      <c r="AJ3355" s="68"/>
      <c r="AK3355" s="68"/>
      <c r="AL3355" s="68"/>
      <c r="AM3355" s="68"/>
      <c r="AN3355" s="68"/>
      <c r="AO3355" s="68"/>
      <c r="AP3355" s="68"/>
      <c r="AQ3355" s="68"/>
      <c r="AR3355" s="68"/>
      <c r="AS3355" s="68"/>
      <c r="AT3355" s="68"/>
    </row>
    <row r="3356" spans="20:46" ht="18.75" customHeight="1">
      <c r="T3356" s="68"/>
      <c r="U3356" s="68"/>
      <c r="V3356" s="68"/>
      <c r="W3356" s="68"/>
      <c r="X3356" s="68"/>
      <c r="Y3356" s="68"/>
      <c r="Z3356" s="68"/>
      <c r="AA3356" s="68"/>
      <c r="AB3356" s="68"/>
      <c r="AC3356" s="68"/>
      <c r="AD3356" s="68"/>
      <c r="AE3356" s="68"/>
      <c r="AF3356" s="68"/>
      <c r="AH3356" s="68"/>
      <c r="AI3356" s="68"/>
      <c r="AJ3356" s="68"/>
      <c r="AK3356" s="68"/>
      <c r="AL3356" s="68"/>
      <c r="AM3356" s="68"/>
      <c r="AN3356" s="68"/>
      <c r="AO3356" s="68"/>
      <c r="AP3356" s="68"/>
      <c r="AQ3356" s="68"/>
      <c r="AR3356" s="68"/>
      <c r="AS3356" s="68"/>
      <c r="AT3356" s="68"/>
    </row>
    <row r="3357" spans="20:46" ht="18.75" customHeight="1">
      <c r="T3357" s="68"/>
      <c r="U3357" s="68"/>
      <c r="V3357" s="68"/>
      <c r="W3357" s="68"/>
      <c r="X3357" s="68"/>
      <c r="Y3357" s="68"/>
      <c r="Z3357" s="68"/>
      <c r="AA3357" s="68"/>
      <c r="AB3357" s="68"/>
      <c r="AC3357" s="68"/>
      <c r="AD3357" s="68"/>
      <c r="AE3357" s="68"/>
      <c r="AF3357" s="68"/>
      <c r="AH3357" s="68"/>
      <c r="AI3357" s="68"/>
      <c r="AJ3357" s="68"/>
      <c r="AK3357" s="68"/>
      <c r="AL3357" s="68"/>
      <c r="AM3357" s="68"/>
      <c r="AN3357" s="68"/>
      <c r="AO3357" s="68"/>
      <c r="AP3357" s="68"/>
      <c r="AQ3357" s="68"/>
      <c r="AR3357" s="68"/>
      <c r="AS3357" s="68"/>
      <c r="AT3357" s="68"/>
    </row>
    <row r="3358" spans="20:46" ht="18.75" customHeight="1">
      <c r="T3358" s="68"/>
      <c r="U3358" s="68"/>
      <c r="V3358" s="68"/>
      <c r="W3358" s="68"/>
      <c r="X3358" s="68"/>
      <c r="Y3358" s="68"/>
      <c r="Z3358" s="68"/>
      <c r="AA3358" s="68"/>
      <c r="AB3358" s="68"/>
      <c r="AC3358" s="68"/>
      <c r="AD3358" s="68"/>
      <c r="AE3358" s="68"/>
      <c r="AF3358" s="68"/>
      <c r="AH3358" s="68"/>
      <c r="AI3358" s="68"/>
      <c r="AJ3358" s="68"/>
      <c r="AK3358" s="68"/>
      <c r="AL3358" s="68"/>
      <c r="AM3358" s="68"/>
      <c r="AN3358" s="68"/>
      <c r="AO3358" s="68"/>
      <c r="AP3358" s="68"/>
      <c r="AQ3358" s="68"/>
      <c r="AR3358" s="68"/>
      <c r="AS3358" s="68"/>
      <c r="AT3358" s="68"/>
    </row>
    <row r="3359" spans="20:46" ht="18.75" customHeight="1">
      <c r="T3359" s="68"/>
      <c r="U3359" s="68"/>
      <c r="V3359" s="68"/>
      <c r="W3359" s="68"/>
      <c r="X3359" s="68"/>
      <c r="Y3359" s="68"/>
      <c r="Z3359" s="68"/>
      <c r="AA3359" s="68"/>
      <c r="AB3359" s="68"/>
      <c r="AC3359" s="68"/>
      <c r="AD3359" s="68"/>
      <c r="AE3359" s="68"/>
      <c r="AF3359" s="68"/>
      <c r="AH3359" s="68"/>
      <c r="AI3359" s="68"/>
      <c r="AJ3359" s="68"/>
      <c r="AK3359" s="68"/>
      <c r="AL3359" s="68"/>
      <c r="AM3359" s="68"/>
      <c r="AN3359" s="68"/>
      <c r="AO3359" s="68"/>
      <c r="AP3359" s="68"/>
      <c r="AQ3359" s="68"/>
      <c r="AR3359" s="68"/>
      <c r="AS3359" s="68"/>
      <c r="AT3359" s="68"/>
    </row>
    <row r="3360" spans="20:46" ht="18.75" customHeight="1">
      <c r="T3360" s="68"/>
      <c r="U3360" s="68"/>
      <c r="V3360" s="68"/>
      <c r="W3360" s="68"/>
      <c r="X3360" s="68"/>
      <c r="Y3360" s="68"/>
      <c r="Z3360" s="68"/>
      <c r="AA3360" s="68"/>
      <c r="AB3360" s="68"/>
      <c r="AC3360" s="68"/>
      <c r="AD3360" s="68"/>
      <c r="AE3360" s="68"/>
      <c r="AF3360" s="68"/>
      <c r="AH3360" s="68"/>
      <c r="AI3360" s="68"/>
      <c r="AJ3360" s="68"/>
      <c r="AK3360" s="68"/>
      <c r="AL3360" s="68"/>
      <c r="AM3360" s="68"/>
      <c r="AN3360" s="68"/>
      <c r="AO3360" s="68"/>
      <c r="AP3360" s="68"/>
      <c r="AQ3360" s="68"/>
      <c r="AR3360" s="68"/>
      <c r="AS3360" s="68"/>
      <c r="AT3360" s="68"/>
    </row>
    <row r="3361" spans="20:46" ht="18.75" customHeight="1">
      <c r="T3361" s="68"/>
      <c r="U3361" s="68"/>
      <c r="V3361" s="68"/>
      <c r="W3361" s="68"/>
      <c r="X3361" s="68"/>
      <c r="Y3361" s="68"/>
      <c r="Z3361" s="68"/>
      <c r="AA3361" s="68"/>
      <c r="AB3361" s="68"/>
      <c r="AC3361" s="68"/>
      <c r="AD3361" s="68"/>
      <c r="AE3361" s="68"/>
      <c r="AF3361" s="68"/>
      <c r="AH3361" s="68"/>
      <c r="AI3361" s="68"/>
      <c r="AJ3361" s="68"/>
      <c r="AK3361" s="68"/>
      <c r="AL3361" s="68"/>
      <c r="AM3361" s="68"/>
      <c r="AN3361" s="68"/>
      <c r="AO3361" s="68"/>
      <c r="AP3361" s="68"/>
      <c r="AQ3361" s="68"/>
      <c r="AR3361" s="68"/>
      <c r="AS3361" s="68"/>
      <c r="AT3361" s="68"/>
    </row>
    <row r="3362" spans="20:46" ht="18.75" customHeight="1">
      <c r="T3362" s="68"/>
      <c r="U3362" s="68"/>
      <c r="V3362" s="68"/>
      <c r="W3362" s="68"/>
      <c r="X3362" s="68"/>
      <c r="Y3362" s="68"/>
      <c r="Z3362" s="68"/>
      <c r="AA3362" s="68"/>
      <c r="AB3362" s="68"/>
      <c r="AC3362" s="68"/>
      <c r="AD3362" s="68"/>
      <c r="AE3362" s="68"/>
      <c r="AF3362" s="68"/>
      <c r="AH3362" s="68"/>
      <c r="AI3362" s="68"/>
      <c r="AJ3362" s="68"/>
      <c r="AK3362" s="68"/>
      <c r="AL3362" s="68"/>
      <c r="AM3362" s="68"/>
      <c r="AN3362" s="68"/>
      <c r="AO3362" s="68"/>
      <c r="AP3362" s="68"/>
      <c r="AQ3362" s="68"/>
      <c r="AR3362" s="68"/>
      <c r="AS3362" s="68"/>
      <c r="AT3362" s="68"/>
    </row>
    <row r="3363" spans="20:46" ht="18.75" customHeight="1">
      <c r="T3363" s="68"/>
      <c r="U3363" s="68"/>
      <c r="V3363" s="68"/>
      <c r="W3363" s="68"/>
      <c r="X3363" s="68"/>
      <c r="Y3363" s="68"/>
      <c r="Z3363" s="68"/>
      <c r="AA3363" s="68"/>
      <c r="AB3363" s="68"/>
      <c r="AC3363" s="68"/>
      <c r="AD3363" s="68"/>
      <c r="AE3363" s="68"/>
      <c r="AF3363" s="68"/>
      <c r="AH3363" s="68"/>
      <c r="AI3363" s="68"/>
      <c r="AJ3363" s="68"/>
      <c r="AK3363" s="68"/>
      <c r="AL3363" s="68"/>
      <c r="AM3363" s="68"/>
      <c r="AN3363" s="68"/>
      <c r="AO3363" s="68"/>
      <c r="AP3363" s="68"/>
      <c r="AQ3363" s="68"/>
      <c r="AR3363" s="68"/>
      <c r="AS3363" s="68"/>
      <c r="AT3363" s="68"/>
    </row>
    <row r="3364" spans="20:46" ht="18.75" customHeight="1">
      <c r="T3364" s="68"/>
      <c r="U3364" s="68"/>
      <c r="V3364" s="68"/>
      <c r="W3364" s="68"/>
      <c r="X3364" s="68"/>
      <c r="Y3364" s="68"/>
      <c r="Z3364" s="68"/>
      <c r="AA3364" s="68"/>
      <c r="AB3364" s="68"/>
      <c r="AC3364" s="68"/>
      <c r="AD3364" s="68"/>
      <c r="AE3364" s="68"/>
      <c r="AF3364" s="68"/>
      <c r="AH3364" s="68"/>
      <c r="AI3364" s="68"/>
      <c r="AJ3364" s="68"/>
      <c r="AK3364" s="68"/>
      <c r="AL3364" s="68"/>
      <c r="AM3364" s="68"/>
      <c r="AN3364" s="68"/>
      <c r="AO3364" s="68"/>
      <c r="AP3364" s="68"/>
      <c r="AQ3364" s="68"/>
      <c r="AR3364" s="68"/>
      <c r="AS3364" s="68"/>
      <c r="AT3364" s="68"/>
    </row>
    <row r="3365" spans="20:46" ht="18.75" customHeight="1">
      <c r="T3365" s="68"/>
      <c r="U3365" s="68"/>
      <c r="V3365" s="68"/>
      <c r="W3365" s="68"/>
      <c r="X3365" s="68"/>
      <c r="Y3365" s="68"/>
      <c r="Z3365" s="68"/>
      <c r="AA3365" s="68"/>
      <c r="AB3365" s="68"/>
      <c r="AC3365" s="68"/>
      <c r="AD3365" s="68"/>
      <c r="AE3365" s="68"/>
      <c r="AF3365" s="68"/>
      <c r="AH3365" s="68"/>
      <c r="AI3365" s="68"/>
      <c r="AJ3365" s="68"/>
      <c r="AK3365" s="68"/>
      <c r="AL3365" s="68"/>
      <c r="AM3365" s="68"/>
      <c r="AN3365" s="68"/>
      <c r="AO3365" s="68"/>
      <c r="AP3365" s="68"/>
      <c r="AQ3365" s="68"/>
      <c r="AR3365" s="68"/>
      <c r="AS3365" s="68"/>
      <c r="AT3365" s="68"/>
    </row>
    <row r="3366" spans="20:46" ht="18.75" customHeight="1">
      <c r="T3366" s="68"/>
      <c r="U3366" s="68"/>
      <c r="V3366" s="68"/>
      <c r="W3366" s="68"/>
      <c r="X3366" s="68"/>
      <c r="Y3366" s="68"/>
      <c r="Z3366" s="68"/>
      <c r="AA3366" s="68"/>
      <c r="AB3366" s="68"/>
      <c r="AC3366" s="68"/>
      <c r="AD3366" s="68"/>
      <c r="AE3366" s="68"/>
      <c r="AF3366" s="68"/>
      <c r="AH3366" s="68"/>
      <c r="AI3366" s="68"/>
      <c r="AJ3366" s="68"/>
      <c r="AK3366" s="68"/>
      <c r="AL3366" s="68"/>
      <c r="AM3366" s="68"/>
      <c r="AN3366" s="68"/>
      <c r="AO3366" s="68"/>
      <c r="AP3366" s="68"/>
      <c r="AQ3366" s="68"/>
      <c r="AR3366" s="68"/>
      <c r="AS3366" s="68"/>
      <c r="AT3366" s="68"/>
    </row>
    <row r="3367" spans="20:46" ht="18.75" customHeight="1">
      <c r="T3367" s="68"/>
      <c r="U3367" s="68"/>
      <c r="V3367" s="68"/>
      <c r="W3367" s="68"/>
      <c r="X3367" s="68"/>
      <c r="Y3367" s="68"/>
      <c r="Z3367" s="68"/>
      <c r="AA3367" s="68"/>
      <c r="AB3367" s="68"/>
      <c r="AC3367" s="68"/>
      <c r="AD3367" s="68"/>
      <c r="AE3367" s="68"/>
      <c r="AF3367" s="68"/>
      <c r="AH3367" s="68"/>
      <c r="AI3367" s="68"/>
      <c r="AJ3367" s="68"/>
      <c r="AK3367" s="68"/>
      <c r="AL3367" s="68"/>
      <c r="AM3367" s="68"/>
      <c r="AN3367" s="68"/>
      <c r="AO3367" s="68"/>
      <c r="AP3367" s="68"/>
      <c r="AQ3367" s="68"/>
      <c r="AR3367" s="68"/>
      <c r="AS3367" s="68"/>
      <c r="AT3367" s="68"/>
    </row>
    <row r="3368" spans="20:46" ht="18.75" customHeight="1">
      <c r="T3368" s="68"/>
      <c r="U3368" s="68"/>
      <c r="V3368" s="68"/>
      <c r="W3368" s="68"/>
      <c r="X3368" s="68"/>
      <c r="Y3368" s="68"/>
      <c r="Z3368" s="68"/>
      <c r="AA3368" s="68"/>
      <c r="AB3368" s="68"/>
      <c r="AC3368" s="68"/>
      <c r="AD3368" s="68"/>
      <c r="AE3368" s="68"/>
      <c r="AF3368" s="68"/>
      <c r="AH3368" s="68"/>
      <c r="AI3368" s="68"/>
      <c r="AJ3368" s="68"/>
      <c r="AK3368" s="68"/>
      <c r="AL3368" s="68"/>
      <c r="AM3368" s="68"/>
      <c r="AN3368" s="68"/>
      <c r="AO3368" s="68"/>
      <c r="AP3368" s="68"/>
      <c r="AQ3368" s="68"/>
      <c r="AR3368" s="68"/>
      <c r="AS3368" s="68"/>
      <c r="AT3368" s="68"/>
    </row>
    <row r="3369" spans="20:46" ht="18.75" customHeight="1">
      <c r="T3369" s="68"/>
      <c r="U3369" s="68"/>
      <c r="V3369" s="68"/>
      <c r="W3369" s="68"/>
      <c r="X3369" s="68"/>
      <c r="Y3369" s="68"/>
      <c r="Z3369" s="68"/>
      <c r="AA3369" s="68"/>
      <c r="AB3369" s="68"/>
      <c r="AC3369" s="68"/>
      <c r="AD3369" s="68"/>
      <c r="AE3369" s="68"/>
      <c r="AF3369" s="68"/>
      <c r="AH3369" s="68"/>
      <c r="AI3369" s="68"/>
      <c r="AJ3369" s="68"/>
      <c r="AK3369" s="68"/>
      <c r="AL3369" s="68"/>
      <c r="AM3369" s="68"/>
      <c r="AN3369" s="68"/>
      <c r="AO3369" s="68"/>
      <c r="AP3369" s="68"/>
      <c r="AQ3369" s="68"/>
      <c r="AR3369" s="68"/>
      <c r="AS3369" s="68"/>
      <c r="AT3369" s="68"/>
    </row>
    <row r="3370" spans="20:46" ht="18.75" customHeight="1">
      <c r="T3370" s="68"/>
      <c r="U3370" s="68"/>
      <c r="V3370" s="68"/>
      <c r="W3370" s="68"/>
      <c r="X3370" s="68"/>
      <c r="Y3370" s="68"/>
      <c r="Z3370" s="68"/>
      <c r="AA3370" s="68"/>
      <c r="AB3370" s="68"/>
      <c r="AC3370" s="68"/>
      <c r="AD3370" s="68"/>
      <c r="AE3370" s="68"/>
      <c r="AF3370" s="68"/>
      <c r="AH3370" s="68"/>
      <c r="AI3370" s="68"/>
      <c r="AJ3370" s="68"/>
      <c r="AK3370" s="68"/>
      <c r="AL3370" s="68"/>
      <c r="AM3370" s="68"/>
      <c r="AN3370" s="68"/>
      <c r="AO3370" s="68"/>
      <c r="AP3370" s="68"/>
      <c r="AQ3370" s="68"/>
      <c r="AR3370" s="68"/>
      <c r="AS3370" s="68"/>
      <c r="AT3370" s="68"/>
    </row>
    <row r="3371" spans="20:46" ht="18.75" customHeight="1">
      <c r="T3371" s="68"/>
      <c r="U3371" s="68"/>
      <c r="V3371" s="68"/>
      <c r="W3371" s="68"/>
      <c r="X3371" s="68"/>
      <c r="Y3371" s="68"/>
      <c r="Z3371" s="68"/>
      <c r="AA3371" s="68"/>
      <c r="AB3371" s="68"/>
      <c r="AC3371" s="68"/>
      <c r="AD3371" s="68"/>
      <c r="AE3371" s="68"/>
      <c r="AF3371" s="68"/>
      <c r="AH3371" s="68"/>
      <c r="AI3371" s="68"/>
      <c r="AJ3371" s="68"/>
      <c r="AK3371" s="68"/>
      <c r="AL3371" s="68"/>
      <c r="AM3371" s="68"/>
      <c r="AN3371" s="68"/>
      <c r="AO3371" s="68"/>
      <c r="AP3371" s="68"/>
      <c r="AQ3371" s="68"/>
      <c r="AR3371" s="68"/>
      <c r="AS3371" s="68"/>
      <c r="AT3371" s="68"/>
    </row>
    <row r="3372" spans="20:46" ht="18.75" customHeight="1">
      <c r="T3372" s="68"/>
      <c r="U3372" s="68"/>
      <c r="V3372" s="68"/>
      <c r="W3372" s="68"/>
      <c r="X3372" s="68"/>
      <c r="Y3372" s="68"/>
      <c r="Z3372" s="68"/>
      <c r="AA3372" s="68"/>
      <c r="AB3372" s="68"/>
      <c r="AC3372" s="68"/>
      <c r="AD3372" s="68"/>
      <c r="AE3372" s="68"/>
      <c r="AF3372" s="68"/>
      <c r="AH3372" s="68"/>
      <c r="AI3372" s="68"/>
      <c r="AJ3372" s="68"/>
      <c r="AK3372" s="68"/>
      <c r="AL3372" s="68"/>
      <c r="AM3372" s="68"/>
      <c r="AN3372" s="68"/>
      <c r="AO3372" s="68"/>
      <c r="AP3372" s="68"/>
      <c r="AQ3372" s="68"/>
      <c r="AR3372" s="68"/>
      <c r="AS3372" s="68"/>
      <c r="AT3372" s="68"/>
    </row>
    <row r="3373" spans="20:46" ht="18.75" customHeight="1">
      <c r="T3373" s="68"/>
      <c r="U3373" s="68"/>
      <c r="V3373" s="68"/>
      <c r="W3373" s="68"/>
      <c r="X3373" s="68"/>
      <c r="Y3373" s="68"/>
      <c r="Z3373" s="68"/>
      <c r="AA3373" s="68"/>
      <c r="AB3373" s="68"/>
      <c r="AC3373" s="68"/>
      <c r="AD3373" s="68"/>
      <c r="AE3373" s="68"/>
      <c r="AF3373" s="68"/>
      <c r="AH3373" s="68"/>
      <c r="AI3373" s="68"/>
      <c r="AJ3373" s="68"/>
      <c r="AK3373" s="68"/>
      <c r="AL3373" s="68"/>
      <c r="AM3373" s="68"/>
      <c r="AN3373" s="68"/>
      <c r="AO3373" s="68"/>
      <c r="AP3373" s="68"/>
      <c r="AQ3373" s="68"/>
      <c r="AR3373" s="68"/>
      <c r="AS3373" s="68"/>
      <c r="AT3373" s="68"/>
    </row>
    <row r="3374" spans="20:46" ht="18.75" customHeight="1">
      <c r="T3374" s="68"/>
      <c r="U3374" s="68"/>
      <c r="V3374" s="68"/>
      <c r="W3374" s="68"/>
      <c r="X3374" s="68"/>
      <c r="Y3374" s="68"/>
      <c r="Z3374" s="68"/>
      <c r="AA3374" s="68"/>
      <c r="AB3374" s="68"/>
      <c r="AC3374" s="68"/>
      <c r="AD3374" s="68"/>
      <c r="AE3374" s="68"/>
      <c r="AF3374" s="68"/>
      <c r="AH3374" s="68"/>
      <c r="AI3374" s="68"/>
      <c r="AJ3374" s="68"/>
      <c r="AK3374" s="68"/>
      <c r="AL3374" s="68"/>
      <c r="AM3374" s="68"/>
      <c r="AN3374" s="68"/>
      <c r="AO3374" s="68"/>
      <c r="AP3374" s="68"/>
      <c r="AQ3374" s="68"/>
      <c r="AR3374" s="68"/>
      <c r="AS3374" s="68"/>
      <c r="AT3374" s="68"/>
    </row>
    <row r="3375" spans="20:46" ht="18.75" customHeight="1">
      <c r="T3375" s="68"/>
      <c r="U3375" s="68"/>
      <c r="V3375" s="68"/>
      <c r="W3375" s="68"/>
      <c r="X3375" s="68"/>
      <c r="Y3375" s="68"/>
      <c r="Z3375" s="68"/>
      <c r="AA3375" s="68"/>
      <c r="AB3375" s="68"/>
      <c r="AC3375" s="68"/>
      <c r="AD3375" s="68"/>
      <c r="AE3375" s="68"/>
      <c r="AF3375" s="68"/>
      <c r="AH3375" s="68"/>
      <c r="AI3375" s="68"/>
      <c r="AJ3375" s="68"/>
      <c r="AK3375" s="68"/>
      <c r="AL3375" s="68"/>
      <c r="AM3375" s="68"/>
      <c r="AN3375" s="68"/>
      <c r="AO3375" s="68"/>
      <c r="AP3375" s="68"/>
      <c r="AQ3375" s="68"/>
      <c r="AR3375" s="68"/>
      <c r="AS3375" s="68"/>
      <c r="AT3375" s="68"/>
    </row>
    <row r="3376" spans="20:46" ht="18.75" customHeight="1">
      <c r="T3376" s="68"/>
      <c r="U3376" s="68"/>
      <c r="V3376" s="68"/>
      <c r="W3376" s="68"/>
      <c r="X3376" s="68"/>
      <c r="Y3376" s="68"/>
      <c r="Z3376" s="68"/>
      <c r="AA3376" s="68"/>
      <c r="AB3376" s="68"/>
      <c r="AC3376" s="68"/>
      <c r="AD3376" s="68"/>
      <c r="AE3376" s="68"/>
      <c r="AF3376" s="68"/>
      <c r="AH3376" s="68"/>
      <c r="AI3376" s="68"/>
      <c r="AJ3376" s="68"/>
      <c r="AK3376" s="68"/>
      <c r="AL3376" s="68"/>
      <c r="AM3376" s="68"/>
      <c r="AN3376" s="68"/>
      <c r="AO3376" s="68"/>
      <c r="AP3376" s="68"/>
      <c r="AQ3376" s="68"/>
      <c r="AR3376" s="68"/>
      <c r="AS3376" s="68"/>
      <c r="AT3376" s="68"/>
    </row>
    <row r="3377" spans="20:46" ht="18.75" customHeight="1">
      <c r="T3377" s="68"/>
      <c r="U3377" s="68"/>
      <c r="V3377" s="68"/>
      <c r="W3377" s="68"/>
      <c r="X3377" s="68"/>
      <c r="Y3377" s="68"/>
      <c r="Z3377" s="68"/>
      <c r="AA3377" s="68"/>
      <c r="AB3377" s="68"/>
      <c r="AC3377" s="68"/>
      <c r="AD3377" s="68"/>
      <c r="AE3377" s="68"/>
      <c r="AF3377" s="68"/>
      <c r="AH3377" s="68"/>
      <c r="AI3377" s="68"/>
      <c r="AJ3377" s="68"/>
      <c r="AK3377" s="68"/>
      <c r="AL3377" s="68"/>
      <c r="AM3377" s="68"/>
      <c r="AN3377" s="68"/>
      <c r="AO3377" s="68"/>
      <c r="AP3377" s="68"/>
      <c r="AQ3377" s="68"/>
      <c r="AR3377" s="68"/>
      <c r="AS3377" s="68"/>
      <c r="AT3377" s="68"/>
    </row>
    <row r="3378" spans="20:46" ht="18.75" customHeight="1">
      <c r="T3378" s="68"/>
      <c r="U3378" s="68"/>
      <c r="V3378" s="68"/>
      <c r="W3378" s="68"/>
      <c r="X3378" s="68"/>
      <c r="Y3378" s="68"/>
      <c r="Z3378" s="68"/>
      <c r="AA3378" s="68"/>
      <c r="AB3378" s="68"/>
      <c r="AC3378" s="68"/>
      <c r="AD3378" s="68"/>
      <c r="AE3378" s="68"/>
      <c r="AF3378" s="68"/>
      <c r="AH3378" s="68"/>
      <c r="AI3378" s="68"/>
      <c r="AJ3378" s="68"/>
      <c r="AK3378" s="68"/>
      <c r="AL3378" s="68"/>
      <c r="AM3378" s="68"/>
      <c r="AN3378" s="68"/>
      <c r="AO3378" s="68"/>
      <c r="AP3378" s="68"/>
      <c r="AQ3378" s="68"/>
      <c r="AR3378" s="68"/>
      <c r="AS3378" s="68"/>
      <c r="AT3378" s="68"/>
    </row>
    <row r="3379" spans="20:46" ht="18.75" customHeight="1">
      <c r="T3379" s="68"/>
      <c r="U3379" s="68"/>
      <c r="V3379" s="68"/>
      <c r="W3379" s="68"/>
      <c r="X3379" s="68"/>
      <c r="Y3379" s="68"/>
      <c r="Z3379" s="68"/>
      <c r="AA3379" s="68"/>
      <c r="AB3379" s="68"/>
      <c r="AC3379" s="68"/>
      <c r="AD3379" s="68"/>
      <c r="AE3379" s="68"/>
      <c r="AF3379" s="68"/>
      <c r="AH3379" s="68"/>
      <c r="AI3379" s="68"/>
      <c r="AJ3379" s="68"/>
      <c r="AK3379" s="68"/>
      <c r="AL3379" s="68"/>
      <c r="AM3379" s="68"/>
      <c r="AN3379" s="68"/>
      <c r="AO3379" s="68"/>
      <c r="AP3379" s="68"/>
      <c r="AQ3379" s="68"/>
      <c r="AR3379" s="68"/>
      <c r="AS3379" s="68"/>
      <c r="AT3379" s="68"/>
    </row>
    <row r="3380" spans="20:46" ht="18.75" customHeight="1">
      <c r="T3380" s="68"/>
      <c r="U3380" s="68"/>
      <c r="V3380" s="68"/>
      <c r="W3380" s="68"/>
      <c r="X3380" s="68"/>
      <c r="Y3380" s="68"/>
      <c r="Z3380" s="68"/>
      <c r="AA3380" s="68"/>
      <c r="AB3380" s="68"/>
      <c r="AC3380" s="68"/>
      <c r="AD3380" s="68"/>
      <c r="AE3380" s="68"/>
      <c r="AF3380" s="68"/>
      <c r="AH3380" s="68"/>
      <c r="AI3380" s="68"/>
      <c r="AJ3380" s="68"/>
      <c r="AK3380" s="68"/>
      <c r="AL3380" s="68"/>
      <c r="AM3380" s="68"/>
      <c r="AN3380" s="68"/>
      <c r="AO3380" s="68"/>
      <c r="AP3380" s="68"/>
      <c r="AQ3380" s="68"/>
      <c r="AR3380" s="68"/>
      <c r="AS3380" s="68"/>
      <c r="AT3380" s="68"/>
    </row>
    <row r="3381" spans="20:46" ht="18.75" customHeight="1">
      <c r="T3381" s="68"/>
      <c r="U3381" s="68"/>
      <c r="V3381" s="68"/>
      <c r="W3381" s="68"/>
      <c r="X3381" s="68"/>
      <c r="Y3381" s="68"/>
      <c r="Z3381" s="68"/>
      <c r="AA3381" s="68"/>
      <c r="AB3381" s="68"/>
      <c r="AC3381" s="68"/>
      <c r="AD3381" s="68"/>
      <c r="AE3381" s="68"/>
      <c r="AF3381" s="68"/>
      <c r="AH3381" s="68"/>
      <c r="AI3381" s="68"/>
      <c r="AJ3381" s="68"/>
      <c r="AK3381" s="68"/>
      <c r="AL3381" s="68"/>
      <c r="AM3381" s="68"/>
      <c r="AN3381" s="68"/>
      <c r="AO3381" s="68"/>
      <c r="AP3381" s="68"/>
      <c r="AQ3381" s="68"/>
      <c r="AR3381" s="68"/>
      <c r="AS3381" s="68"/>
      <c r="AT3381" s="68"/>
    </row>
    <row r="3382" spans="20:46" ht="18.75" customHeight="1">
      <c r="T3382" s="68"/>
      <c r="U3382" s="68"/>
      <c r="V3382" s="68"/>
      <c r="W3382" s="68"/>
      <c r="X3382" s="68"/>
      <c r="Y3382" s="68"/>
      <c r="Z3382" s="68"/>
      <c r="AA3382" s="68"/>
      <c r="AB3382" s="68"/>
      <c r="AC3382" s="68"/>
      <c r="AD3382" s="68"/>
      <c r="AE3382" s="68"/>
      <c r="AF3382" s="68"/>
      <c r="AH3382" s="68"/>
      <c r="AI3382" s="68"/>
      <c r="AJ3382" s="68"/>
      <c r="AK3382" s="68"/>
      <c r="AL3382" s="68"/>
      <c r="AM3382" s="68"/>
      <c r="AN3382" s="68"/>
      <c r="AO3382" s="68"/>
      <c r="AP3382" s="68"/>
      <c r="AQ3382" s="68"/>
      <c r="AR3382" s="68"/>
      <c r="AS3382" s="68"/>
      <c r="AT3382" s="68"/>
    </row>
    <row r="3383" spans="20:46" ht="18.75" customHeight="1">
      <c r="T3383" s="68"/>
      <c r="U3383" s="68"/>
      <c r="V3383" s="68"/>
      <c r="W3383" s="68"/>
      <c r="X3383" s="68"/>
      <c r="Y3383" s="68"/>
      <c r="Z3383" s="68"/>
      <c r="AA3383" s="68"/>
      <c r="AB3383" s="68"/>
      <c r="AC3383" s="68"/>
      <c r="AD3383" s="68"/>
      <c r="AE3383" s="68"/>
      <c r="AF3383" s="68"/>
      <c r="AH3383" s="68"/>
      <c r="AI3383" s="68"/>
      <c r="AJ3383" s="68"/>
      <c r="AK3383" s="68"/>
      <c r="AL3383" s="68"/>
      <c r="AM3383" s="68"/>
      <c r="AN3383" s="68"/>
      <c r="AO3383" s="68"/>
      <c r="AP3383" s="68"/>
      <c r="AQ3383" s="68"/>
      <c r="AR3383" s="68"/>
      <c r="AS3383" s="68"/>
      <c r="AT3383" s="68"/>
    </row>
    <row r="3384" spans="20:46" ht="18.75" customHeight="1">
      <c r="T3384" s="68"/>
      <c r="U3384" s="68"/>
      <c r="V3384" s="68"/>
      <c r="W3384" s="68"/>
      <c r="X3384" s="68"/>
      <c r="Y3384" s="68"/>
      <c r="Z3384" s="68"/>
      <c r="AA3384" s="68"/>
      <c r="AB3384" s="68"/>
      <c r="AC3384" s="68"/>
      <c r="AD3384" s="68"/>
      <c r="AE3384" s="68"/>
      <c r="AF3384" s="68"/>
      <c r="AH3384" s="68"/>
      <c r="AI3384" s="68"/>
      <c r="AJ3384" s="68"/>
      <c r="AK3384" s="68"/>
      <c r="AL3384" s="68"/>
      <c r="AM3384" s="68"/>
      <c r="AN3384" s="68"/>
      <c r="AO3384" s="68"/>
      <c r="AP3384" s="68"/>
      <c r="AQ3384" s="68"/>
      <c r="AR3384" s="68"/>
      <c r="AS3384" s="68"/>
      <c r="AT3384" s="68"/>
    </row>
    <row r="3385" spans="20:46" ht="18.75" customHeight="1">
      <c r="T3385" s="68"/>
      <c r="U3385" s="68"/>
      <c r="V3385" s="68"/>
      <c r="W3385" s="68"/>
      <c r="X3385" s="68"/>
      <c r="Y3385" s="68"/>
      <c r="Z3385" s="68"/>
      <c r="AA3385" s="68"/>
      <c r="AB3385" s="68"/>
      <c r="AC3385" s="68"/>
      <c r="AD3385" s="68"/>
      <c r="AE3385" s="68"/>
      <c r="AF3385" s="68"/>
      <c r="AH3385" s="68"/>
      <c r="AI3385" s="68"/>
      <c r="AJ3385" s="68"/>
      <c r="AK3385" s="68"/>
      <c r="AL3385" s="68"/>
      <c r="AM3385" s="68"/>
      <c r="AN3385" s="68"/>
      <c r="AO3385" s="68"/>
      <c r="AP3385" s="68"/>
      <c r="AQ3385" s="68"/>
      <c r="AR3385" s="68"/>
      <c r="AS3385" s="68"/>
      <c r="AT3385" s="68"/>
    </row>
    <row r="3386" spans="20:46" ht="18.75" customHeight="1">
      <c r="T3386" s="68"/>
      <c r="U3386" s="68"/>
      <c r="V3386" s="68"/>
      <c r="W3386" s="68"/>
      <c r="X3386" s="68"/>
      <c r="Y3386" s="68"/>
      <c r="Z3386" s="68"/>
      <c r="AA3386" s="68"/>
      <c r="AB3386" s="68"/>
      <c r="AC3386" s="68"/>
      <c r="AD3386" s="68"/>
      <c r="AE3386" s="68"/>
      <c r="AF3386" s="68"/>
      <c r="AH3386" s="68"/>
      <c r="AI3386" s="68"/>
      <c r="AJ3386" s="68"/>
      <c r="AK3386" s="68"/>
      <c r="AL3386" s="68"/>
      <c r="AM3386" s="68"/>
      <c r="AN3386" s="68"/>
      <c r="AO3386" s="68"/>
      <c r="AP3386" s="68"/>
      <c r="AQ3386" s="68"/>
      <c r="AR3386" s="68"/>
      <c r="AS3386" s="68"/>
      <c r="AT3386" s="68"/>
    </row>
    <row r="3387" spans="20:46" ht="18.75" customHeight="1">
      <c r="T3387" s="68"/>
      <c r="U3387" s="68"/>
      <c r="V3387" s="68"/>
      <c r="W3387" s="68"/>
      <c r="X3387" s="68"/>
      <c r="Y3387" s="68"/>
      <c r="Z3387" s="68"/>
      <c r="AA3387" s="68"/>
      <c r="AB3387" s="68"/>
      <c r="AC3387" s="68"/>
      <c r="AD3387" s="68"/>
      <c r="AE3387" s="68"/>
      <c r="AF3387" s="68"/>
      <c r="AH3387" s="68"/>
      <c r="AI3387" s="68"/>
      <c r="AJ3387" s="68"/>
      <c r="AK3387" s="68"/>
      <c r="AL3387" s="68"/>
      <c r="AM3387" s="68"/>
      <c r="AN3387" s="68"/>
      <c r="AO3387" s="68"/>
      <c r="AP3387" s="68"/>
      <c r="AQ3387" s="68"/>
      <c r="AR3387" s="68"/>
      <c r="AS3387" s="68"/>
      <c r="AT3387" s="68"/>
    </row>
    <row r="3388" spans="20:46" ht="18.75" customHeight="1">
      <c r="T3388" s="68"/>
      <c r="U3388" s="68"/>
      <c r="V3388" s="68"/>
      <c r="W3388" s="68"/>
      <c r="X3388" s="68"/>
      <c r="Y3388" s="68"/>
      <c r="Z3388" s="68"/>
      <c r="AA3388" s="68"/>
      <c r="AB3388" s="68"/>
      <c r="AC3388" s="68"/>
      <c r="AD3388" s="68"/>
      <c r="AE3388" s="68"/>
      <c r="AF3388" s="68"/>
      <c r="AH3388" s="68"/>
      <c r="AI3388" s="68"/>
      <c r="AJ3388" s="68"/>
      <c r="AK3388" s="68"/>
      <c r="AL3388" s="68"/>
      <c r="AM3388" s="68"/>
      <c r="AN3388" s="68"/>
      <c r="AO3388" s="68"/>
      <c r="AP3388" s="68"/>
      <c r="AQ3388" s="68"/>
      <c r="AR3388" s="68"/>
      <c r="AS3388" s="68"/>
      <c r="AT3388" s="68"/>
    </row>
    <row r="3389" spans="20:46" ht="18.75" customHeight="1">
      <c r="T3389" s="68"/>
      <c r="U3389" s="68"/>
      <c r="V3389" s="68"/>
      <c r="W3389" s="68"/>
      <c r="X3389" s="68"/>
      <c r="Y3389" s="68"/>
      <c r="Z3389" s="68"/>
      <c r="AA3389" s="68"/>
      <c r="AB3389" s="68"/>
      <c r="AC3389" s="68"/>
      <c r="AD3389" s="68"/>
      <c r="AE3389" s="68"/>
      <c r="AF3389" s="68"/>
      <c r="AH3389" s="68"/>
      <c r="AI3389" s="68"/>
      <c r="AJ3389" s="68"/>
      <c r="AK3389" s="68"/>
      <c r="AL3389" s="68"/>
      <c r="AM3389" s="68"/>
      <c r="AN3389" s="68"/>
      <c r="AO3389" s="68"/>
      <c r="AP3389" s="68"/>
      <c r="AQ3389" s="68"/>
      <c r="AR3389" s="68"/>
      <c r="AS3389" s="68"/>
      <c r="AT3389" s="68"/>
    </row>
    <row r="3390" spans="20:46" ht="18.75" customHeight="1">
      <c r="T3390" s="68"/>
      <c r="U3390" s="68"/>
      <c r="V3390" s="68"/>
      <c r="W3390" s="68"/>
      <c r="X3390" s="68"/>
      <c r="Y3390" s="68"/>
      <c r="Z3390" s="68"/>
      <c r="AA3390" s="68"/>
      <c r="AB3390" s="68"/>
      <c r="AC3390" s="68"/>
      <c r="AD3390" s="68"/>
      <c r="AE3390" s="68"/>
      <c r="AF3390" s="68"/>
      <c r="AH3390" s="68"/>
      <c r="AI3390" s="68"/>
      <c r="AJ3390" s="68"/>
      <c r="AK3390" s="68"/>
      <c r="AL3390" s="68"/>
      <c r="AM3390" s="68"/>
      <c r="AN3390" s="68"/>
      <c r="AO3390" s="68"/>
      <c r="AP3390" s="68"/>
      <c r="AQ3390" s="68"/>
      <c r="AR3390" s="68"/>
      <c r="AS3390" s="68"/>
      <c r="AT3390" s="68"/>
    </row>
    <row r="3391" spans="20:46" ht="18.75" customHeight="1">
      <c r="T3391" s="68"/>
      <c r="U3391" s="68"/>
      <c r="V3391" s="68"/>
      <c r="W3391" s="68"/>
      <c r="X3391" s="68"/>
      <c r="Y3391" s="68"/>
      <c r="Z3391" s="68"/>
      <c r="AA3391" s="68"/>
      <c r="AB3391" s="68"/>
      <c r="AC3391" s="68"/>
      <c r="AD3391" s="68"/>
      <c r="AE3391" s="68"/>
      <c r="AF3391" s="68"/>
      <c r="AH3391" s="68"/>
      <c r="AI3391" s="68"/>
      <c r="AJ3391" s="68"/>
      <c r="AK3391" s="68"/>
      <c r="AL3391" s="68"/>
      <c r="AM3391" s="68"/>
      <c r="AN3391" s="68"/>
      <c r="AO3391" s="68"/>
      <c r="AP3391" s="68"/>
      <c r="AQ3391" s="68"/>
      <c r="AR3391" s="68"/>
      <c r="AS3391" s="68"/>
      <c r="AT3391" s="68"/>
    </row>
    <row r="3392" spans="20:46" ht="18.75" customHeight="1">
      <c r="T3392" s="68"/>
      <c r="U3392" s="68"/>
      <c r="V3392" s="68"/>
      <c r="W3392" s="68"/>
      <c r="X3392" s="68"/>
      <c r="Y3392" s="68"/>
      <c r="Z3392" s="68"/>
      <c r="AA3392" s="68"/>
      <c r="AB3392" s="68"/>
      <c r="AC3392" s="68"/>
      <c r="AD3392" s="68"/>
      <c r="AE3392" s="68"/>
      <c r="AF3392" s="68"/>
      <c r="AH3392" s="68"/>
      <c r="AI3392" s="68"/>
      <c r="AJ3392" s="68"/>
      <c r="AK3392" s="68"/>
      <c r="AL3392" s="68"/>
      <c r="AM3392" s="68"/>
      <c r="AN3392" s="68"/>
      <c r="AO3392" s="68"/>
      <c r="AP3392" s="68"/>
      <c r="AQ3392" s="68"/>
      <c r="AR3392" s="68"/>
      <c r="AS3392" s="68"/>
      <c r="AT3392" s="68"/>
    </row>
    <row r="3393" spans="20:46" ht="18.75" customHeight="1">
      <c r="T3393" s="68"/>
      <c r="U3393" s="68"/>
      <c r="V3393" s="68"/>
      <c r="W3393" s="68"/>
      <c r="X3393" s="68"/>
      <c r="Y3393" s="68"/>
      <c r="Z3393" s="68"/>
      <c r="AA3393" s="68"/>
      <c r="AB3393" s="68"/>
      <c r="AC3393" s="68"/>
      <c r="AD3393" s="68"/>
      <c r="AE3393" s="68"/>
      <c r="AF3393" s="68"/>
      <c r="AH3393" s="68"/>
      <c r="AI3393" s="68"/>
      <c r="AJ3393" s="68"/>
      <c r="AK3393" s="68"/>
      <c r="AL3393" s="68"/>
      <c r="AM3393" s="68"/>
      <c r="AN3393" s="68"/>
      <c r="AO3393" s="68"/>
      <c r="AP3393" s="68"/>
      <c r="AQ3393" s="68"/>
      <c r="AR3393" s="68"/>
      <c r="AS3393" s="68"/>
      <c r="AT3393" s="68"/>
    </row>
    <row r="3394" spans="20:46" ht="18.75" customHeight="1">
      <c r="T3394" s="68"/>
      <c r="U3394" s="68"/>
      <c r="V3394" s="68"/>
      <c r="W3394" s="68"/>
      <c r="X3394" s="68"/>
      <c r="Y3394" s="68"/>
      <c r="Z3394" s="68"/>
      <c r="AA3394" s="68"/>
      <c r="AB3394" s="68"/>
      <c r="AC3394" s="68"/>
      <c r="AD3394" s="68"/>
      <c r="AE3394" s="68"/>
      <c r="AF3394" s="68"/>
      <c r="AH3394" s="68"/>
      <c r="AI3394" s="68"/>
      <c r="AJ3394" s="68"/>
      <c r="AK3394" s="68"/>
      <c r="AL3394" s="68"/>
      <c r="AM3394" s="68"/>
      <c r="AN3394" s="68"/>
      <c r="AO3394" s="68"/>
      <c r="AP3394" s="68"/>
      <c r="AQ3394" s="68"/>
      <c r="AR3394" s="68"/>
      <c r="AS3394" s="68"/>
      <c r="AT3394" s="68"/>
    </row>
    <row r="3395" spans="20:46" ht="18.75" customHeight="1">
      <c r="T3395" s="68"/>
      <c r="U3395" s="68"/>
      <c r="V3395" s="68"/>
      <c r="W3395" s="68"/>
      <c r="X3395" s="68"/>
      <c r="Y3395" s="68"/>
      <c r="Z3395" s="68"/>
      <c r="AA3395" s="68"/>
      <c r="AB3395" s="68"/>
      <c r="AC3395" s="68"/>
      <c r="AD3395" s="68"/>
      <c r="AE3395" s="68"/>
      <c r="AF3395" s="68"/>
      <c r="AH3395" s="68"/>
      <c r="AI3395" s="68"/>
      <c r="AJ3395" s="68"/>
      <c r="AK3395" s="68"/>
      <c r="AL3395" s="68"/>
      <c r="AM3395" s="68"/>
      <c r="AN3395" s="68"/>
      <c r="AO3395" s="68"/>
      <c r="AP3395" s="68"/>
      <c r="AQ3395" s="68"/>
      <c r="AR3395" s="68"/>
      <c r="AS3395" s="68"/>
      <c r="AT3395" s="68"/>
    </row>
    <row r="3396" spans="20:46" ht="18.75" customHeight="1">
      <c r="T3396" s="68"/>
      <c r="U3396" s="68"/>
      <c r="V3396" s="68"/>
      <c r="W3396" s="68"/>
      <c r="X3396" s="68"/>
      <c r="Y3396" s="68"/>
      <c r="Z3396" s="68"/>
      <c r="AA3396" s="68"/>
      <c r="AB3396" s="68"/>
      <c r="AC3396" s="68"/>
      <c r="AD3396" s="68"/>
      <c r="AE3396" s="68"/>
      <c r="AF3396" s="68"/>
      <c r="AH3396" s="68"/>
      <c r="AI3396" s="68"/>
      <c r="AJ3396" s="68"/>
      <c r="AK3396" s="68"/>
      <c r="AL3396" s="68"/>
      <c r="AM3396" s="68"/>
      <c r="AN3396" s="68"/>
      <c r="AO3396" s="68"/>
      <c r="AP3396" s="68"/>
      <c r="AQ3396" s="68"/>
      <c r="AR3396" s="68"/>
      <c r="AS3396" s="68"/>
      <c r="AT3396" s="68"/>
    </row>
    <row r="3397" spans="20:46" ht="18.75" customHeight="1">
      <c r="T3397" s="68"/>
      <c r="U3397" s="68"/>
      <c r="V3397" s="68"/>
      <c r="W3397" s="68"/>
      <c r="X3397" s="68"/>
      <c r="Y3397" s="68"/>
      <c r="Z3397" s="68"/>
      <c r="AA3397" s="68"/>
      <c r="AB3397" s="68"/>
      <c r="AC3397" s="68"/>
      <c r="AD3397" s="68"/>
      <c r="AE3397" s="68"/>
      <c r="AF3397" s="68"/>
      <c r="AH3397" s="68"/>
      <c r="AI3397" s="68"/>
      <c r="AJ3397" s="68"/>
      <c r="AK3397" s="68"/>
      <c r="AL3397" s="68"/>
      <c r="AM3397" s="68"/>
      <c r="AN3397" s="68"/>
      <c r="AO3397" s="68"/>
      <c r="AP3397" s="68"/>
      <c r="AQ3397" s="68"/>
      <c r="AR3397" s="68"/>
      <c r="AS3397" s="68"/>
      <c r="AT3397" s="68"/>
    </row>
    <row r="3398" spans="20:46" ht="18.75" customHeight="1">
      <c r="T3398" s="68"/>
      <c r="U3398" s="68"/>
      <c r="V3398" s="68"/>
      <c r="W3398" s="68"/>
      <c r="X3398" s="68"/>
      <c r="Y3398" s="68"/>
      <c r="Z3398" s="68"/>
      <c r="AA3398" s="68"/>
      <c r="AB3398" s="68"/>
      <c r="AC3398" s="68"/>
      <c r="AD3398" s="68"/>
      <c r="AE3398" s="68"/>
      <c r="AF3398" s="68"/>
      <c r="AH3398" s="68"/>
      <c r="AI3398" s="68"/>
      <c r="AJ3398" s="68"/>
      <c r="AK3398" s="68"/>
      <c r="AL3398" s="68"/>
      <c r="AM3398" s="68"/>
      <c r="AN3398" s="68"/>
      <c r="AO3398" s="68"/>
      <c r="AP3398" s="68"/>
      <c r="AQ3398" s="68"/>
      <c r="AR3398" s="68"/>
      <c r="AS3398" s="68"/>
      <c r="AT3398" s="68"/>
    </row>
    <row r="3399" spans="20:46" ht="18.75" customHeight="1">
      <c r="T3399" s="68"/>
      <c r="U3399" s="68"/>
      <c r="V3399" s="68"/>
      <c r="W3399" s="68"/>
      <c r="X3399" s="68"/>
      <c r="Y3399" s="68"/>
      <c r="Z3399" s="68"/>
      <c r="AA3399" s="68"/>
      <c r="AB3399" s="68"/>
      <c r="AC3399" s="68"/>
      <c r="AD3399" s="68"/>
      <c r="AE3399" s="68"/>
      <c r="AF3399" s="68"/>
      <c r="AH3399" s="68"/>
      <c r="AI3399" s="68"/>
      <c r="AJ3399" s="68"/>
      <c r="AK3399" s="68"/>
      <c r="AL3399" s="68"/>
      <c r="AM3399" s="68"/>
      <c r="AN3399" s="68"/>
      <c r="AO3399" s="68"/>
      <c r="AP3399" s="68"/>
      <c r="AQ3399" s="68"/>
      <c r="AR3399" s="68"/>
      <c r="AS3399" s="68"/>
      <c r="AT3399" s="68"/>
    </row>
    <row r="3400" spans="20:46" ht="18.75" customHeight="1">
      <c r="T3400" s="68"/>
      <c r="U3400" s="68"/>
      <c r="V3400" s="68"/>
      <c r="W3400" s="68"/>
      <c r="X3400" s="68"/>
      <c r="Y3400" s="68"/>
      <c r="Z3400" s="68"/>
      <c r="AA3400" s="68"/>
      <c r="AB3400" s="68"/>
      <c r="AC3400" s="68"/>
      <c r="AD3400" s="68"/>
      <c r="AE3400" s="68"/>
      <c r="AF3400" s="68"/>
      <c r="AH3400" s="68"/>
      <c r="AI3400" s="68"/>
      <c r="AJ3400" s="68"/>
      <c r="AK3400" s="68"/>
      <c r="AL3400" s="68"/>
      <c r="AM3400" s="68"/>
      <c r="AN3400" s="68"/>
      <c r="AO3400" s="68"/>
      <c r="AP3400" s="68"/>
      <c r="AQ3400" s="68"/>
      <c r="AR3400" s="68"/>
      <c r="AS3400" s="68"/>
      <c r="AT3400" s="68"/>
    </row>
    <row r="3401" spans="20:46" ht="18.75" customHeight="1">
      <c r="T3401" s="68"/>
      <c r="U3401" s="68"/>
      <c r="V3401" s="68"/>
      <c r="W3401" s="68"/>
      <c r="X3401" s="68"/>
      <c r="Y3401" s="68"/>
      <c r="Z3401" s="68"/>
      <c r="AA3401" s="68"/>
      <c r="AB3401" s="68"/>
      <c r="AC3401" s="68"/>
      <c r="AD3401" s="68"/>
      <c r="AE3401" s="68"/>
      <c r="AF3401" s="68"/>
      <c r="AH3401" s="68"/>
      <c r="AI3401" s="68"/>
      <c r="AJ3401" s="68"/>
      <c r="AK3401" s="68"/>
      <c r="AL3401" s="68"/>
      <c r="AM3401" s="68"/>
      <c r="AN3401" s="68"/>
      <c r="AO3401" s="68"/>
      <c r="AP3401" s="68"/>
      <c r="AQ3401" s="68"/>
      <c r="AR3401" s="68"/>
      <c r="AS3401" s="68"/>
      <c r="AT3401" s="68"/>
    </row>
    <row r="3402" spans="20:46" ht="18.75" customHeight="1">
      <c r="T3402" s="68"/>
      <c r="U3402" s="68"/>
      <c r="V3402" s="68"/>
      <c r="W3402" s="68"/>
      <c r="X3402" s="68"/>
      <c r="Y3402" s="68"/>
      <c r="Z3402" s="68"/>
      <c r="AA3402" s="68"/>
      <c r="AB3402" s="68"/>
      <c r="AC3402" s="68"/>
      <c r="AD3402" s="68"/>
      <c r="AE3402" s="68"/>
      <c r="AF3402" s="68"/>
      <c r="AH3402" s="68"/>
      <c r="AI3402" s="68"/>
      <c r="AJ3402" s="68"/>
      <c r="AK3402" s="68"/>
      <c r="AL3402" s="68"/>
      <c r="AM3402" s="68"/>
      <c r="AN3402" s="68"/>
      <c r="AO3402" s="68"/>
      <c r="AP3402" s="68"/>
      <c r="AQ3402" s="68"/>
      <c r="AR3402" s="68"/>
      <c r="AS3402" s="68"/>
      <c r="AT3402" s="68"/>
    </row>
    <row r="3403" spans="20:46" ht="18.75" customHeight="1">
      <c r="T3403" s="68"/>
      <c r="U3403" s="68"/>
      <c r="V3403" s="68"/>
      <c r="W3403" s="68"/>
      <c r="X3403" s="68"/>
      <c r="Y3403" s="68"/>
      <c r="Z3403" s="68"/>
      <c r="AA3403" s="68"/>
      <c r="AB3403" s="68"/>
      <c r="AC3403" s="68"/>
      <c r="AD3403" s="68"/>
      <c r="AE3403" s="68"/>
      <c r="AF3403" s="68"/>
      <c r="AH3403" s="68"/>
      <c r="AI3403" s="68"/>
      <c r="AJ3403" s="68"/>
      <c r="AK3403" s="68"/>
      <c r="AL3403" s="68"/>
      <c r="AM3403" s="68"/>
      <c r="AN3403" s="68"/>
      <c r="AO3403" s="68"/>
      <c r="AP3403" s="68"/>
      <c r="AQ3403" s="68"/>
      <c r="AR3403" s="68"/>
      <c r="AS3403" s="68"/>
      <c r="AT3403" s="68"/>
    </row>
    <row r="3404" spans="20:46" ht="18.75" customHeight="1">
      <c r="T3404" s="68"/>
      <c r="U3404" s="68"/>
      <c r="V3404" s="68"/>
      <c r="W3404" s="68"/>
      <c r="X3404" s="68"/>
      <c r="Y3404" s="68"/>
      <c r="Z3404" s="68"/>
      <c r="AA3404" s="68"/>
      <c r="AB3404" s="68"/>
      <c r="AC3404" s="68"/>
      <c r="AD3404" s="68"/>
      <c r="AE3404" s="68"/>
      <c r="AF3404" s="68"/>
      <c r="AH3404" s="68"/>
      <c r="AI3404" s="68"/>
      <c r="AJ3404" s="68"/>
      <c r="AK3404" s="68"/>
      <c r="AL3404" s="68"/>
      <c r="AM3404" s="68"/>
      <c r="AN3404" s="68"/>
      <c r="AO3404" s="68"/>
      <c r="AP3404" s="68"/>
      <c r="AQ3404" s="68"/>
      <c r="AR3404" s="68"/>
      <c r="AS3404" s="68"/>
      <c r="AT3404" s="68"/>
    </row>
    <row r="3405" spans="20:46" ht="18.75" customHeight="1">
      <c r="T3405" s="68"/>
      <c r="U3405" s="68"/>
      <c r="V3405" s="68"/>
      <c r="W3405" s="68"/>
      <c r="X3405" s="68"/>
      <c r="Y3405" s="68"/>
      <c r="Z3405" s="68"/>
      <c r="AA3405" s="68"/>
      <c r="AB3405" s="68"/>
      <c r="AC3405" s="68"/>
      <c r="AD3405" s="68"/>
      <c r="AE3405" s="68"/>
      <c r="AF3405" s="68"/>
      <c r="AH3405" s="68"/>
      <c r="AI3405" s="68"/>
      <c r="AJ3405" s="68"/>
      <c r="AK3405" s="68"/>
      <c r="AL3405" s="68"/>
      <c r="AM3405" s="68"/>
      <c r="AN3405" s="68"/>
      <c r="AO3405" s="68"/>
      <c r="AP3405" s="68"/>
      <c r="AQ3405" s="68"/>
      <c r="AR3405" s="68"/>
      <c r="AS3405" s="68"/>
      <c r="AT3405" s="68"/>
    </row>
    <row r="3406" spans="20:46" ht="18.75" customHeight="1">
      <c r="T3406" s="68"/>
      <c r="U3406" s="68"/>
      <c r="V3406" s="68"/>
      <c r="W3406" s="68"/>
      <c r="X3406" s="68"/>
      <c r="Y3406" s="68"/>
      <c r="Z3406" s="68"/>
      <c r="AA3406" s="68"/>
      <c r="AB3406" s="68"/>
      <c r="AC3406" s="68"/>
      <c r="AD3406" s="68"/>
      <c r="AE3406" s="68"/>
      <c r="AF3406" s="68"/>
      <c r="AH3406" s="68"/>
      <c r="AI3406" s="68"/>
      <c r="AJ3406" s="68"/>
      <c r="AK3406" s="68"/>
      <c r="AL3406" s="68"/>
      <c r="AM3406" s="68"/>
      <c r="AN3406" s="68"/>
      <c r="AO3406" s="68"/>
      <c r="AP3406" s="68"/>
      <c r="AQ3406" s="68"/>
      <c r="AR3406" s="68"/>
      <c r="AS3406" s="68"/>
      <c r="AT3406" s="68"/>
    </row>
    <row r="3407" spans="20:46" ht="18.75" customHeight="1">
      <c r="T3407" s="68"/>
      <c r="U3407" s="68"/>
      <c r="V3407" s="68"/>
      <c r="W3407" s="68"/>
      <c r="X3407" s="68"/>
      <c r="Y3407" s="68"/>
      <c r="Z3407" s="68"/>
      <c r="AA3407" s="68"/>
      <c r="AB3407" s="68"/>
      <c r="AC3407" s="68"/>
      <c r="AD3407" s="68"/>
      <c r="AE3407" s="68"/>
      <c r="AF3407" s="68"/>
      <c r="AH3407" s="68"/>
      <c r="AI3407" s="68"/>
      <c r="AJ3407" s="68"/>
      <c r="AK3407" s="68"/>
      <c r="AL3407" s="68"/>
      <c r="AM3407" s="68"/>
      <c r="AN3407" s="68"/>
      <c r="AO3407" s="68"/>
      <c r="AP3407" s="68"/>
      <c r="AQ3407" s="68"/>
      <c r="AR3407" s="68"/>
      <c r="AS3407" s="68"/>
      <c r="AT3407" s="68"/>
    </row>
    <row r="3408" spans="20:46" ht="18.75" customHeight="1">
      <c r="T3408" s="68"/>
      <c r="U3408" s="68"/>
      <c r="V3408" s="68"/>
      <c r="W3408" s="68"/>
      <c r="X3408" s="68"/>
      <c r="Y3408" s="68"/>
      <c r="Z3408" s="68"/>
      <c r="AA3408" s="68"/>
      <c r="AB3408" s="68"/>
      <c r="AC3408" s="68"/>
      <c r="AD3408" s="68"/>
      <c r="AE3408" s="68"/>
      <c r="AF3408" s="68"/>
      <c r="AH3408" s="68"/>
      <c r="AI3408" s="68"/>
      <c r="AJ3408" s="68"/>
      <c r="AK3408" s="68"/>
      <c r="AL3408" s="68"/>
      <c r="AM3408" s="68"/>
      <c r="AN3408" s="68"/>
      <c r="AO3408" s="68"/>
      <c r="AP3408" s="68"/>
      <c r="AQ3408" s="68"/>
      <c r="AR3408" s="68"/>
      <c r="AS3408" s="68"/>
      <c r="AT3408" s="68"/>
    </row>
    <row r="3409" spans="20:46" ht="18.75" customHeight="1">
      <c r="T3409" s="68"/>
      <c r="U3409" s="68"/>
      <c r="V3409" s="68"/>
      <c r="W3409" s="68"/>
      <c r="X3409" s="68"/>
      <c r="Y3409" s="68"/>
      <c r="Z3409" s="68"/>
      <c r="AA3409" s="68"/>
      <c r="AB3409" s="68"/>
      <c r="AC3409" s="68"/>
      <c r="AD3409" s="68"/>
      <c r="AE3409" s="68"/>
      <c r="AF3409" s="68"/>
      <c r="AH3409" s="68"/>
      <c r="AI3409" s="68"/>
      <c r="AJ3409" s="68"/>
      <c r="AK3409" s="68"/>
      <c r="AL3409" s="68"/>
      <c r="AM3409" s="68"/>
      <c r="AN3409" s="68"/>
      <c r="AO3409" s="68"/>
      <c r="AP3409" s="68"/>
      <c r="AQ3409" s="68"/>
      <c r="AR3409" s="68"/>
      <c r="AS3409" s="68"/>
      <c r="AT3409" s="68"/>
    </row>
    <row r="3410" spans="20:46" ht="18.75" customHeight="1">
      <c r="T3410" s="68"/>
      <c r="U3410" s="68"/>
      <c r="V3410" s="68"/>
      <c r="W3410" s="68"/>
      <c r="X3410" s="68"/>
      <c r="Y3410" s="68"/>
      <c r="Z3410" s="68"/>
      <c r="AA3410" s="68"/>
      <c r="AB3410" s="68"/>
      <c r="AC3410" s="68"/>
      <c r="AD3410" s="68"/>
      <c r="AE3410" s="68"/>
      <c r="AF3410" s="68"/>
      <c r="AH3410" s="68"/>
      <c r="AI3410" s="68"/>
      <c r="AJ3410" s="68"/>
      <c r="AK3410" s="68"/>
      <c r="AL3410" s="68"/>
      <c r="AM3410" s="68"/>
      <c r="AN3410" s="68"/>
      <c r="AO3410" s="68"/>
      <c r="AP3410" s="68"/>
      <c r="AQ3410" s="68"/>
      <c r="AR3410" s="68"/>
      <c r="AS3410" s="68"/>
      <c r="AT3410" s="68"/>
    </row>
    <row r="3411" spans="20:46" ht="18.75" customHeight="1">
      <c r="T3411" s="68"/>
      <c r="U3411" s="68"/>
      <c r="V3411" s="68"/>
      <c r="W3411" s="68"/>
      <c r="X3411" s="68"/>
      <c r="Y3411" s="68"/>
      <c r="Z3411" s="68"/>
      <c r="AA3411" s="68"/>
      <c r="AB3411" s="68"/>
      <c r="AC3411" s="68"/>
      <c r="AD3411" s="68"/>
      <c r="AE3411" s="68"/>
      <c r="AF3411" s="68"/>
      <c r="AH3411" s="68"/>
      <c r="AI3411" s="68"/>
      <c r="AJ3411" s="68"/>
      <c r="AK3411" s="68"/>
      <c r="AL3411" s="68"/>
      <c r="AM3411" s="68"/>
      <c r="AN3411" s="68"/>
      <c r="AO3411" s="68"/>
      <c r="AP3411" s="68"/>
      <c r="AQ3411" s="68"/>
      <c r="AR3411" s="68"/>
      <c r="AS3411" s="68"/>
      <c r="AT3411" s="68"/>
    </row>
    <row r="3412" spans="20:46" ht="18.75" customHeight="1">
      <c r="T3412" s="68"/>
      <c r="U3412" s="68"/>
      <c r="V3412" s="68"/>
      <c r="W3412" s="68"/>
      <c r="X3412" s="68"/>
      <c r="Y3412" s="68"/>
      <c r="Z3412" s="68"/>
      <c r="AA3412" s="68"/>
      <c r="AB3412" s="68"/>
      <c r="AC3412" s="68"/>
      <c r="AD3412" s="68"/>
      <c r="AE3412" s="68"/>
      <c r="AF3412" s="68"/>
      <c r="AH3412" s="68"/>
      <c r="AI3412" s="68"/>
      <c r="AJ3412" s="68"/>
      <c r="AK3412" s="68"/>
      <c r="AL3412" s="68"/>
      <c r="AM3412" s="68"/>
      <c r="AN3412" s="68"/>
      <c r="AO3412" s="68"/>
      <c r="AP3412" s="68"/>
      <c r="AQ3412" s="68"/>
      <c r="AR3412" s="68"/>
      <c r="AS3412" s="68"/>
      <c r="AT3412" s="68"/>
    </row>
    <row r="3413" spans="20:46" ht="18.75" customHeight="1">
      <c r="T3413" s="68"/>
      <c r="U3413" s="68"/>
      <c r="V3413" s="68"/>
      <c r="W3413" s="68"/>
      <c r="X3413" s="68"/>
      <c r="Y3413" s="68"/>
      <c r="Z3413" s="68"/>
      <c r="AA3413" s="68"/>
      <c r="AB3413" s="68"/>
      <c r="AC3413" s="68"/>
      <c r="AD3413" s="68"/>
      <c r="AE3413" s="68"/>
      <c r="AF3413" s="68"/>
      <c r="AH3413" s="68"/>
      <c r="AI3413" s="68"/>
      <c r="AJ3413" s="68"/>
      <c r="AK3413" s="68"/>
      <c r="AL3413" s="68"/>
      <c r="AM3413" s="68"/>
      <c r="AN3413" s="68"/>
      <c r="AO3413" s="68"/>
      <c r="AP3413" s="68"/>
      <c r="AQ3413" s="68"/>
      <c r="AR3413" s="68"/>
      <c r="AS3413" s="68"/>
      <c r="AT3413" s="68"/>
    </row>
    <row r="3414" spans="20:46" ht="18.75" customHeight="1">
      <c r="T3414" s="68"/>
      <c r="U3414" s="68"/>
      <c r="V3414" s="68"/>
      <c r="W3414" s="68"/>
      <c r="X3414" s="68"/>
      <c r="Y3414" s="68"/>
      <c r="Z3414" s="68"/>
      <c r="AA3414" s="68"/>
      <c r="AB3414" s="68"/>
      <c r="AC3414" s="68"/>
      <c r="AD3414" s="68"/>
      <c r="AE3414" s="68"/>
      <c r="AF3414" s="68"/>
      <c r="AH3414" s="68"/>
      <c r="AI3414" s="68"/>
      <c r="AJ3414" s="68"/>
      <c r="AK3414" s="68"/>
      <c r="AL3414" s="68"/>
      <c r="AM3414" s="68"/>
      <c r="AN3414" s="68"/>
      <c r="AO3414" s="68"/>
      <c r="AP3414" s="68"/>
      <c r="AQ3414" s="68"/>
      <c r="AR3414" s="68"/>
      <c r="AS3414" s="68"/>
      <c r="AT3414" s="68"/>
    </row>
    <row r="3415" spans="20:46" ht="18.75" customHeight="1">
      <c r="T3415" s="68"/>
      <c r="U3415" s="68"/>
      <c r="V3415" s="68"/>
      <c r="W3415" s="68"/>
      <c r="X3415" s="68"/>
      <c r="Y3415" s="68"/>
      <c r="Z3415" s="68"/>
      <c r="AA3415" s="68"/>
      <c r="AB3415" s="68"/>
      <c r="AC3415" s="68"/>
      <c r="AD3415" s="68"/>
      <c r="AE3415" s="68"/>
      <c r="AF3415" s="68"/>
      <c r="AH3415" s="68"/>
      <c r="AI3415" s="68"/>
      <c r="AJ3415" s="68"/>
      <c r="AK3415" s="68"/>
      <c r="AL3415" s="68"/>
      <c r="AM3415" s="68"/>
      <c r="AN3415" s="68"/>
      <c r="AO3415" s="68"/>
      <c r="AP3415" s="68"/>
      <c r="AQ3415" s="68"/>
      <c r="AR3415" s="68"/>
      <c r="AS3415" s="68"/>
      <c r="AT3415" s="68"/>
    </row>
    <row r="3416" spans="20:46" ht="18.75" customHeight="1">
      <c r="T3416" s="68"/>
      <c r="U3416" s="68"/>
      <c r="V3416" s="68"/>
      <c r="W3416" s="68"/>
      <c r="X3416" s="68"/>
      <c r="Y3416" s="68"/>
      <c r="Z3416" s="68"/>
      <c r="AA3416" s="68"/>
      <c r="AB3416" s="68"/>
      <c r="AC3416" s="68"/>
      <c r="AD3416" s="68"/>
      <c r="AE3416" s="68"/>
      <c r="AF3416" s="68"/>
      <c r="AH3416" s="68"/>
      <c r="AI3416" s="68"/>
      <c r="AJ3416" s="68"/>
      <c r="AK3416" s="68"/>
      <c r="AL3416" s="68"/>
      <c r="AM3416" s="68"/>
      <c r="AN3416" s="68"/>
      <c r="AO3416" s="68"/>
      <c r="AP3416" s="68"/>
      <c r="AQ3416" s="68"/>
      <c r="AR3416" s="68"/>
      <c r="AS3416" s="68"/>
      <c r="AT3416" s="68"/>
    </row>
    <row r="3417" spans="20:46" ht="18.75" customHeight="1">
      <c r="T3417" s="68"/>
      <c r="U3417" s="68"/>
      <c r="V3417" s="68"/>
      <c r="W3417" s="68"/>
      <c r="X3417" s="68"/>
      <c r="Y3417" s="68"/>
      <c r="Z3417" s="68"/>
      <c r="AA3417" s="68"/>
      <c r="AB3417" s="68"/>
      <c r="AC3417" s="68"/>
      <c r="AD3417" s="68"/>
      <c r="AE3417" s="68"/>
      <c r="AF3417" s="68"/>
      <c r="AH3417" s="68"/>
      <c r="AI3417" s="68"/>
      <c r="AJ3417" s="68"/>
      <c r="AK3417" s="68"/>
      <c r="AL3417" s="68"/>
      <c r="AM3417" s="68"/>
      <c r="AN3417" s="68"/>
      <c r="AO3417" s="68"/>
      <c r="AP3417" s="68"/>
      <c r="AQ3417" s="68"/>
      <c r="AR3417" s="68"/>
      <c r="AS3417" s="68"/>
      <c r="AT3417" s="68"/>
    </row>
    <row r="3418" spans="20:46" ht="18.75" customHeight="1">
      <c r="T3418" s="68"/>
      <c r="U3418" s="68"/>
      <c r="V3418" s="68"/>
      <c r="W3418" s="68"/>
      <c r="X3418" s="68"/>
      <c r="Y3418" s="68"/>
      <c r="Z3418" s="68"/>
      <c r="AA3418" s="68"/>
      <c r="AB3418" s="68"/>
      <c r="AC3418" s="68"/>
      <c r="AD3418" s="68"/>
      <c r="AE3418" s="68"/>
      <c r="AF3418" s="68"/>
      <c r="AH3418" s="68"/>
      <c r="AI3418" s="68"/>
      <c r="AJ3418" s="68"/>
      <c r="AK3418" s="68"/>
      <c r="AL3418" s="68"/>
      <c r="AM3418" s="68"/>
      <c r="AN3418" s="68"/>
      <c r="AO3418" s="68"/>
      <c r="AP3418" s="68"/>
      <c r="AQ3418" s="68"/>
      <c r="AR3418" s="68"/>
      <c r="AS3418" s="68"/>
      <c r="AT3418" s="68"/>
    </row>
    <row r="3419" spans="20:46" ht="18.75" customHeight="1">
      <c r="T3419" s="68"/>
      <c r="U3419" s="68"/>
      <c r="V3419" s="68"/>
      <c r="W3419" s="68"/>
      <c r="X3419" s="68"/>
      <c r="Y3419" s="68"/>
      <c r="Z3419" s="68"/>
      <c r="AA3419" s="68"/>
      <c r="AB3419" s="68"/>
      <c r="AC3419" s="68"/>
      <c r="AD3419" s="68"/>
      <c r="AE3419" s="68"/>
      <c r="AF3419" s="68"/>
      <c r="AH3419" s="68"/>
      <c r="AI3419" s="68"/>
      <c r="AJ3419" s="68"/>
      <c r="AK3419" s="68"/>
      <c r="AL3419" s="68"/>
      <c r="AM3419" s="68"/>
      <c r="AN3419" s="68"/>
      <c r="AO3419" s="68"/>
      <c r="AP3419" s="68"/>
      <c r="AQ3419" s="68"/>
      <c r="AR3419" s="68"/>
      <c r="AS3419" s="68"/>
      <c r="AT3419" s="68"/>
    </row>
    <row r="3420" spans="20:46" ht="18.75" customHeight="1">
      <c r="T3420" s="68"/>
      <c r="U3420" s="68"/>
      <c r="V3420" s="68"/>
      <c r="W3420" s="68"/>
      <c r="X3420" s="68"/>
      <c r="Y3420" s="68"/>
      <c r="Z3420" s="68"/>
      <c r="AA3420" s="68"/>
      <c r="AB3420" s="68"/>
      <c r="AC3420" s="68"/>
      <c r="AD3420" s="68"/>
      <c r="AE3420" s="68"/>
      <c r="AF3420" s="68"/>
      <c r="AH3420" s="68"/>
      <c r="AI3420" s="68"/>
      <c r="AJ3420" s="68"/>
      <c r="AK3420" s="68"/>
      <c r="AL3420" s="68"/>
      <c r="AM3420" s="68"/>
      <c r="AN3420" s="68"/>
      <c r="AO3420" s="68"/>
      <c r="AP3420" s="68"/>
      <c r="AQ3420" s="68"/>
      <c r="AR3420" s="68"/>
      <c r="AS3420" s="68"/>
      <c r="AT3420" s="68"/>
    </row>
    <row r="3421" spans="20:46" ht="18.75" customHeight="1">
      <c r="T3421" s="68"/>
      <c r="U3421" s="68"/>
      <c r="V3421" s="68"/>
      <c r="W3421" s="68"/>
      <c r="X3421" s="68"/>
      <c r="Y3421" s="68"/>
      <c r="Z3421" s="68"/>
      <c r="AA3421" s="68"/>
      <c r="AB3421" s="68"/>
      <c r="AC3421" s="68"/>
      <c r="AD3421" s="68"/>
      <c r="AE3421" s="68"/>
      <c r="AF3421" s="68"/>
      <c r="AH3421" s="68"/>
      <c r="AI3421" s="68"/>
      <c r="AJ3421" s="68"/>
      <c r="AK3421" s="68"/>
      <c r="AL3421" s="68"/>
      <c r="AM3421" s="68"/>
      <c r="AN3421" s="68"/>
      <c r="AO3421" s="68"/>
      <c r="AP3421" s="68"/>
      <c r="AQ3421" s="68"/>
      <c r="AR3421" s="68"/>
      <c r="AS3421" s="68"/>
      <c r="AT3421" s="68"/>
    </row>
    <row r="3422" spans="20:46" ht="18.75" customHeight="1">
      <c r="T3422" s="68"/>
      <c r="U3422" s="68"/>
      <c r="V3422" s="68"/>
      <c r="W3422" s="68"/>
      <c r="X3422" s="68"/>
      <c r="Y3422" s="68"/>
      <c r="Z3422" s="68"/>
      <c r="AA3422" s="68"/>
      <c r="AB3422" s="68"/>
      <c r="AC3422" s="68"/>
      <c r="AD3422" s="68"/>
      <c r="AE3422" s="68"/>
      <c r="AF3422" s="68"/>
      <c r="AH3422" s="68"/>
      <c r="AI3422" s="68"/>
      <c r="AJ3422" s="68"/>
      <c r="AK3422" s="68"/>
      <c r="AL3422" s="68"/>
      <c r="AM3422" s="68"/>
      <c r="AN3422" s="68"/>
      <c r="AO3422" s="68"/>
      <c r="AP3422" s="68"/>
      <c r="AQ3422" s="68"/>
      <c r="AR3422" s="68"/>
      <c r="AS3422" s="68"/>
      <c r="AT3422" s="68"/>
    </row>
    <row r="3423" spans="20:46" ht="18.75" customHeight="1">
      <c r="T3423" s="68"/>
      <c r="U3423" s="68"/>
      <c r="V3423" s="68"/>
      <c r="W3423" s="68"/>
      <c r="X3423" s="68"/>
      <c r="Y3423" s="68"/>
      <c r="Z3423" s="68"/>
      <c r="AA3423" s="68"/>
      <c r="AB3423" s="68"/>
      <c r="AC3423" s="68"/>
      <c r="AD3423" s="68"/>
      <c r="AE3423" s="68"/>
      <c r="AF3423" s="68"/>
      <c r="AH3423" s="68"/>
      <c r="AI3423" s="68"/>
      <c r="AJ3423" s="68"/>
      <c r="AK3423" s="68"/>
      <c r="AL3423" s="68"/>
      <c r="AM3423" s="68"/>
      <c r="AN3423" s="68"/>
      <c r="AO3423" s="68"/>
      <c r="AP3423" s="68"/>
      <c r="AQ3423" s="68"/>
      <c r="AR3423" s="68"/>
      <c r="AS3423" s="68"/>
      <c r="AT3423" s="68"/>
    </row>
    <row r="3424" spans="20:46" ht="18.75" customHeight="1">
      <c r="T3424" s="68"/>
      <c r="U3424" s="68"/>
      <c r="V3424" s="68"/>
      <c r="W3424" s="68"/>
      <c r="X3424" s="68"/>
      <c r="Y3424" s="68"/>
      <c r="Z3424" s="68"/>
      <c r="AA3424" s="68"/>
      <c r="AB3424" s="68"/>
      <c r="AC3424" s="68"/>
      <c r="AD3424" s="68"/>
      <c r="AE3424" s="68"/>
      <c r="AF3424" s="68"/>
      <c r="AH3424" s="68"/>
      <c r="AI3424" s="68"/>
      <c r="AJ3424" s="68"/>
      <c r="AK3424" s="68"/>
      <c r="AL3424" s="68"/>
      <c r="AM3424" s="68"/>
      <c r="AN3424" s="68"/>
      <c r="AO3424" s="68"/>
      <c r="AP3424" s="68"/>
      <c r="AQ3424" s="68"/>
      <c r="AR3424" s="68"/>
      <c r="AS3424" s="68"/>
      <c r="AT3424" s="68"/>
    </row>
    <row r="3425" spans="20:46" ht="18.75" customHeight="1">
      <c r="T3425" s="68"/>
      <c r="U3425" s="68"/>
      <c r="V3425" s="68"/>
      <c r="W3425" s="68"/>
      <c r="X3425" s="68"/>
      <c r="Y3425" s="68"/>
      <c r="Z3425" s="68"/>
      <c r="AA3425" s="68"/>
      <c r="AB3425" s="68"/>
      <c r="AC3425" s="68"/>
      <c r="AD3425" s="68"/>
      <c r="AE3425" s="68"/>
      <c r="AF3425" s="68"/>
      <c r="AH3425" s="68"/>
      <c r="AI3425" s="68"/>
      <c r="AJ3425" s="68"/>
      <c r="AK3425" s="68"/>
      <c r="AL3425" s="68"/>
      <c r="AM3425" s="68"/>
      <c r="AN3425" s="68"/>
      <c r="AO3425" s="68"/>
      <c r="AP3425" s="68"/>
      <c r="AQ3425" s="68"/>
      <c r="AR3425" s="68"/>
      <c r="AS3425" s="68"/>
      <c r="AT3425" s="68"/>
    </row>
    <row r="3426" spans="20:46" ht="18.75" customHeight="1">
      <c r="T3426" s="68"/>
      <c r="U3426" s="68"/>
      <c r="V3426" s="68"/>
      <c r="W3426" s="68"/>
      <c r="X3426" s="68"/>
      <c r="Y3426" s="68"/>
      <c r="Z3426" s="68"/>
      <c r="AA3426" s="68"/>
      <c r="AB3426" s="68"/>
      <c r="AC3426" s="68"/>
      <c r="AD3426" s="68"/>
      <c r="AE3426" s="68"/>
      <c r="AF3426" s="68"/>
      <c r="AH3426" s="68"/>
      <c r="AI3426" s="68"/>
      <c r="AJ3426" s="68"/>
      <c r="AK3426" s="68"/>
      <c r="AL3426" s="68"/>
      <c r="AM3426" s="68"/>
      <c r="AN3426" s="68"/>
      <c r="AO3426" s="68"/>
      <c r="AP3426" s="68"/>
      <c r="AQ3426" s="68"/>
      <c r="AR3426" s="68"/>
      <c r="AS3426" s="68"/>
      <c r="AT3426" s="68"/>
    </row>
    <row r="3427" spans="20:46" ht="18.75" customHeight="1">
      <c r="T3427" s="68"/>
      <c r="U3427" s="68"/>
      <c r="V3427" s="68"/>
      <c r="W3427" s="68"/>
      <c r="X3427" s="68"/>
      <c r="Y3427" s="68"/>
      <c r="Z3427" s="68"/>
      <c r="AA3427" s="68"/>
      <c r="AB3427" s="68"/>
      <c r="AC3427" s="68"/>
      <c r="AD3427" s="68"/>
      <c r="AE3427" s="68"/>
      <c r="AF3427" s="68"/>
      <c r="AH3427" s="68"/>
      <c r="AI3427" s="68"/>
      <c r="AJ3427" s="68"/>
      <c r="AK3427" s="68"/>
      <c r="AL3427" s="68"/>
      <c r="AM3427" s="68"/>
      <c r="AN3427" s="68"/>
      <c r="AO3427" s="68"/>
      <c r="AP3427" s="68"/>
      <c r="AQ3427" s="68"/>
      <c r="AR3427" s="68"/>
      <c r="AS3427" s="68"/>
      <c r="AT3427" s="68"/>
    </row>
    <row r="3428" spans="20:46" ht="18.75" customHeight="1">
      <c r="T3428" s="68"/>
      <c r="U3428" s="68"/>
      <c r="V3428" s="68"/>
      <c r="W3428" s="68"/>
      <c r="X3428" s="68"/>
      <c r="Y3428" s="68"/>
      <c r="Z3428" s="68"/>
      <c r="AA3428" s="68"/>
      <c r="AB3428" s="68"/>
      <c r="AC3428" s="68"/>
      <c r="AD3428" s="68"/>
      <c r="AE3428" s="68"/>
      <c r="AF3428" s="68"/>
      <c r="AH3428" s="68"/>
      <c r="AI3428" s="68"/>
      <c r="AJ3428" s="68"/>
      <c r="AK3428" s="68"/>
      <c r="AL3428" s="68"/>
      <c r="AM3428" s="68"/>
      <c r="AN3428" s="68"/>
      <c r="AO3428" s="68"/>
      <c r="AP3428" s="68"/>
      <c r="AQ3428" s="68"/>
      <c r="AR3428" s="68"/>
      <c r="AS3428" s="68"/>
      <c r="AT3428" s="68"/>
    </row>
    <row r="3429" spans="20:46" ht="18.75" customHeight="1">
      <c r="T3429" s="68"/>
      <c r="U3429" s="68"/>
      <c r="V3429" s="68"/>
      <c r="W3429" s="68"/>
      <c r="X3429" s="68"/>
      <c r="Y3429" s="68"/>
      <c r="Z3429" s="68"/>
      <c r="AA3429" s="68"/>
      <c r="AB3429" s="68"/>
      <c r="AC3429" s="68"/>
      <c r="AD3429" s="68"/>
      <c r="AE3429" s="68"/>
      <c r="AF3429" s="68"/>
      <c r="AH3429" s="68"/>
      <c r="AI3429" s="68"/>
      <c r="AJ3429" s="68"/>
      <c r="AK3429" s="68"/>
      <c r="AL3429" s="68"/>
      <c r="AM3429" s="68"/>
      <c r="AN3429" s="68"/>
      <c r="AO3429" s="68"/>
      <c r="AP3429" s="68"/>
      <c r="AQ3429" s="68"/>
      <c r="AR3429" s="68"/>
      <c r="AS3429" s="68"/>
      <c r="AT3429" s="68"/>
    </row>
    <row r="3430" spans="20:46" ht="18.75" customHeight="1">
      <c r="T3430" s="68"/>
      <c r="U3430" s="68"/>
      <c r="V3430" s="68"/>
      <c r="W3430" s="68"/>
      <c r="X3430" s="68"/>
      <c r="Y3430" s="68"/>
      <c r="Z3430" s="68"/>
      <c r="AA3430" s="68"/>
      <c r="AB3430" s="68"/>
      <c r="AC3430" s="68"/>
      <c r="AD3430" s="68"/>
      <c r="AE3430" s="68"/>
      <c r="AF3430" s="68"/>
      <c r="AH3430" s="68"/>
      <c r="AI3430" s="68"/>
      <c r="AJ3430" s="68"/>
      <c r="AK3430" s="68"/>
      <c r="AL3430" s="68"/>
      <c r="AM3430" s="68"/>
      <c r="AN3430" s="68"/>
      <c r="AO3430" s="68"/>
      <c r="AP3430" s="68"/>
      <c r="AQ3430" s="68"/>
      <c r="AR3430" s="68"/>
      <c r="AS3430" s="68"/>
      <c r="AT3430" s="68"/>
    </row>
    <row r="3431" spans="20:46" ht="18.75" customHeight="1">
      <c r="T3431" s="68"/>
      <c r="U3431" s="68"/>
      <c r="V3431" s="68"/>
      <c r="W3431" s="68"/>
      <c r="X3431" s="68"/>
      <c r="Y3431" s="68"/>
      <c r="Z3431" s="68"/>
      <c r="AA3431" s="68"/>
      <c r="AB3431" s="68"/>
      <c r="AC3431" s="68"/>
      <c r="AD3431" s="68"/>
      <c r="AE3431" s="68"/>
      <c r="AF3431" s="68"/>
      <c r="AH3431" s="68"/>
      <c r="AI3431" s="68"/>
      <c r="AJ3431" s="68"/>
      <c r="AK3431" s="68"/>
      <c r="AL3431" s="68"/>
      <c r="AM3431" s="68"/>
      <c r="AN3431" s="68"/>
      <c r="AO3431" s="68"/>
      <c r="AP3431" s="68"/>
      <c r="AQ3431" s="68"/>
      <c r="AR3431" s="68"/>
      <c r="AS3431" s="68"/>
      <c r="AT3431" s="68"/>
    </row>
    <row r="3432" spans="20:46" ht="18.75" customHeight="1">
      <c r="T3432" s="68"/>
      <c r="U3432" s="68"/>
      <c r="V3432" s="68"/>
      <c r="W3432" s="68"/>
      <c r="X3432" s="68"/>
      <c r="Y3432" s="68"/>
      <c r="Z3432" s="68"/>
      <c r="AA3432" s="68"/>
      <c r="AB3432" s="68"/>
      <c r="AC3432" s="68"/>
      <c r="AD3432" s="68"/>
      <c r="AE3432" s="68"/>
      <c r="AF3432" s="68"/>
      <c r="AH3432" s="68"/>
      <c r="AI3432" s="68"/>
      <c r="AJ3432" s="68"/>
      <c r="AK3432" s="68"/>
      <c r="AL3432" s="68"/>
      <c r="AM3432" s="68"/>
      <c r="AN3432" s="68"/>
      <c r="AO3432" s="68"/>
      <c r="AP3432" s="68"/>
      <c r="AQ3432" s="68"/>
      <c r="AR3432" s="68"/>
      <c r="AS3432" s="68"/>
      <c r="AT3432" s="68"/>
    </row>
    <row r="3433" spans="20:46" ht="18.75" customHeight="1">
      <c r="T3433" s="68"/>
      <c r="U3433" s="68"/>
      <c r="V3433" s="68"/>
      <c r="W3433" s="68"/>
      <c r="X3433" s="68"/>
      <c r="Y3433" s="68"/>
      <c r="Z3433" s="68"/>
      <c r="AA3433" s="68"/>
      <c r="AB3433" s="68"/>
      <c r="AC3433" s="68"/>
      <c r="AD3433" s="68"/>
      <c r="AE3433" s="68"/>
      <c r="AF3433" s="68"/>
      <c r="AH3433" s="68"/>
      <c r="AI3433" s="68"/>
      <c r="AJ3433" s="68"/>
      <c r="AK3433" s="68"/>
      <c r="AL3433" s="68"/>
      <c r="AM3433" s="68"/>
      <c r="AN3433" s="68"/>
      <c r="AO3433" s="68"/>
      <c r="AP3433" s="68"/>
      <c r="AQ3433" s="68"/>
      <c r="AR3433" s="68"/>
      <c r="AS3433" s="68"/>
      <c r="AT3433" s="68"/>
    </row>
    <row r="3434" spans="20:46" ht="18.75" customHeight="1">
      <c r="T3434" s="68"/>
      <c r="U3434" s="68"/>
      <c r="V3434" s="68"/>
      <c r="W3434" s="68"/>
      <c r="X3434" s="68"/>
      <c r="Y3434" s="68"/>
      <c r="Z3434" s="68"/>
      <c r="AA3434" s="68"/>
      <c r="AB3434" s="68"/>
      <c r="AC3434" s="68"/>
      <c r="AD3434" s="68"/>
      <c r="AE3434" s="68"/>
      <c r="AF3434" s="68"/>
      <c r="AH3434" s="68"/>
      <c r="AI3434" s="68"/>
      <c r="AJ3434" s="68"/>
      <c r="AK3434" s="68"/>
      <c r="AL3434" s="68"/>
      <c r="AM3434" s="68"/>
      <c r="AN3434" s="68"/>
      <c r="AO3434" s="68"/>
      <c r="AP3434" s="68"/>
      <c r="AQ3434" s="68"/>
      <c r="AR3434" s="68"/>
      <c r="AS3434" s="68"/>
      <c r="AT3434" s="68"/>
    </row>
    <row r="3435" spans="20:46" ht="18.75" customHeight="1">
      <c r="T3435" s="68"/>
      <c r="U3435" s="68"/>
      <c r="V3435" s="68"/>
      <c r="W3435" s="68"/>
      <c r="X3435" s="68"/>
      <c r="Y3435" s="68"/>
      <c r="Z3435" s="68"/>
      <c r="AA3435" s="68"/>
      <c r="AB3435" s="68"/>
      <c r="AC3435" s="68"/>
      <c r="AD3435" s="68"/>
      <c r="AE3435" s="68"/>
      <c r="AF3435" s="68"/>
      <c r="AH3435" s="68"/>
      <c r="AI3435" s="68"/>
      <c r="AJ3435" s="68"/>
      <c r="AK3435" s="68"/>
      <c r="AL3435" s="68"/>
      <c r="AM3435" s="68"/>
      <c r="AN3435" s="68"/>
      <c r="AO3435" s="68"/>
      <c r="AP3435" s="68"/>
      <c r="AQ3435" s="68"/>
      <c r="AR3435" s="68"/>
      <c r="AS3435" s="68"/>
      <c r="AT3435" s="68"/>
    </row>
    <row r="3436" spans="20:46" ht="18.75" customHeight="1">
      <c r="T3436" s="68"/>
      <c r="U3436" s="68"/>
      <c r="V3436" s="68"/>
      <c r="W3436" s="68"/>
      <c r="X3436" s="68"/>
      <c r="Y3436" s="68"/>
      <c r="Z3436" s="68"/>
      <c r="AA3436" s="68"/>
      <c r="AB3436" s="68"/>
      <c r="AC3436" s="68"/>
      <c r="AD3436" s="68"/>
      <c r="AE3436" s="68"/>
      <c r="AF3436" s="68"/>
      <c r="AH3436" s="68"/>
      <c r="AI3436" s="68"/>
      <c r="AJ3436" s="68"/>
      <c r="AK3436" s="68"/>
      <c r="AL3436" s="68"/>
      <c r="AM3436" s="68"/>
      <c r="AN3436" s="68"/>
      <c r="AO3436" s="68"/>
      <c r="AP3436" s="68"/>
      <c r="AQ3436" s="68"/>
      <c r="AR3436" s="68"/>
      <c r="AS3436" s="68"/>
      <c r="AT3436" s="68"/>
    </row>
    <row r="3437" spans="20:46" ht="18.75" customHeight="1">
      <c r="T3437" s="68"/>
      <c r="U3437" s="68"/>
      <c r="V3437" s="68"/>
      <c r="W3437" s="68"/>
      <c r="X3437" s="68"/>
      <c r="Y3437" s="68"/>
      <c r="Z3437" s="68"/>
      <c r="AA3437" s="68"/>
      <c r="AB3437" s="68"/>
      <c r="AC3437" s="68"/>
      <c r="AD3437" s="68"/>
      <c r="AE3437" s="68"/>
      <c r="AF3437" s="68"/>
      <c r="AH3437" s="68"/>
      <c r="AI3437" s="68"/>
      <c r="AJ3437" s="68"/>
      <c r="AK3437" s="68"/>
      <c r="AL3437" s="68"/>
      <c r="AM3437" s="68"/>
      <c r="AN3437" s="68"/>
      <c r="AO3437" s="68"/>
      <c r="AP3437" s="68"/>
      <c r="AQ3437" s="68"/>
      <c r="AR3437" s="68"/>
      <c r="AS3437" s="68"/>
      <c r="AT3437" s="68"/>
    </row>
    <row r="3438" spans="20:46" ht="18.75" customHeight="1">
      <c r="T3438" s="68"/>
      <c r="U3438" s="68"/>
      <c r="V3438" s="68"/>
      <c r="W3438" s="68"/>
      <c r="X3438" s="68"/>
      <c r="Y3438" s="68"/>
      <c r="Z3438" s="68"/>
      <c r="AA3438" s="68"/>
      <c r="AB3438" s="68"/>
      <c r="AC3438" s="68"/>
      <c r="AD3438" s="68"/>
      <c r="AE3438" s="68"/>
      <c r="AF3438" s="68"/>
      <c r="AH3438" s="68"/>
      <c r="AI3438" s="68"/>
      <c r="AJ3438" s="68"/>
      <c r="AK3438" s="68"/>
      <c r="AL3438" s="68"/>
      <c r="AM3438" s="68"/>
      <c r="AN3438" s="68"/>
      <c r="AO3438" s="68"/>
      <c r="AP3438" s="68"/>
      <c r="AQ3438" s="68"/>
      <c r="AR3438" s="68"/>
      <c r="AS3438" s="68"/>
      <c r="AT3438" s="68"/>
    </row>
    <row r="3439" spans="20:46" ht="18.75" customHeight="1">
      <c r="T3439" s="68"/>
      <c r="U3439" s="68"/>
      <c r="V3439" s="68"/>
      <c r="W3439" s="68"/>
      <c r="X3439" s="68"/>
      <c r="Y3439" s="68"/>
      <c r="Z3439" s="68"/>
      <c r="AA3439" s="68"/>
      <c r="AB3439" s="68"/>
      <c r="AC3439" s="68"/>
      <c r="AD3439" s="68"/>
      <c r="AE3439" s="68"/>
      <c r="AF3439" s="68"/>
      <c r="AH3439" s="68"/>
      <c r="AI3439" s="68"/>
      <c r="AJ3439" s="68"/>
      <c r="AK3439" s="68"/>
      <c r="AL3439" s="68"/>
      <c r="AM3439" s="68"/>
      <c r="AN3439" s="68"/>
      <c r="AO3439" s="68"/>
      <c r="AP3439" s="68"/>
      <c r="AQ3439" s="68"/>
      <c r="AR3439" s="68"/>
      <c r="AS3439" s="68"/>
      <c r="AT3439" s="68"/>
    </row>
    <row r="3440" spans="20:46" ht="18.75" customHeight="1">
      <c r="T3440" s="68"/>
      <c r="U3440" s="68"/>
      <c r="V3440" s="68"/>
      <c r="W3440" s="68"/>
      <c r="X3440" s="68"/>
      <c r="Y3440" s="68"/>
      <c r="Z3440" s="68"/>
      <c r="AA3440" s="68"/>
      <c r="AB3440" s="68"/>
      <c r="AC3440" s="68"/>
      <c r="AD3440" s="68"/>
      <c r="AE3440" s="68"/>
      <c r="AF3440" s="68"/>
      <c r="AH3440" s="68"/>
      <c r="AI3440" s="68"/>
      <c r="AJ3440" s="68"/>
      <c r="AK3440" s="68"/>
      <c r="AL3440" s="68"/>
      <c r="AM3440" s="68"/>
      <c r="AN3440" s="68"/>
      <c r="AO3440" s="68"/>
      <c r="AP3440" s="68"/>
      <c r="AQ3440" s="68"/>
      <c r="AR3440" s="68"/>
      <c r="AS3440" s="68"/>
      <c r="AT3440" s="68"/>
    </row>
    <row r="3441" spans="20:46" ht="18.75" customHeight="1">
      <c r="T3441" s="68"/>
      <c r="U3441" s="68"/>
      <c r="V3441" s="68"/>
      <c r="W3441" s="68"/>
      <c r="X3441" s="68"/>
      <c r="Y3441" s="68"/>
      <c r="Z3441" s="68"/>
      <c r="AA3441" s="68"/>
      <c r="AB3441" s="68"/>
      <c r="AC3441" s="68"/>
      <c r="AD3441" s="68"/>
      <c r="AE3441" s="68"/>
      <c r="AF3441" s="68"/>
      <c r="AH3441" s="68"/>
      <c r="AI3441" s="68"/>
      <c r="AJ3441" s="68"/>
      <c r="AK3441" s="68"/>
      <c r="AL3441" s="68"/>
      <c r="AM3441" s="68"/>
      <c r="AN3441" s="68"/>
      <c r="AO3441" s="68"/>
      <c r="AP3441" s="68"/>
      <c r="AQ3441" s="68"/>
      <c r="AR3441" s="68"/>
      <c r="AS3441" s="68"/>
      <c r="AT3441" s="68"/>
    </row>
    <row r="3442" spans="20:46" ht="18.75" customHeight="1">
      <c r="T3442" s="68"/>
      <c r="U3442" s="68"/>
      <c r="V3442" s="68"/>
      <c r="W3442" s="68"/>
      <c r="X3442" s="68"/>
      <c r="Y3442" s="68"/>
      <c r="Z3442" s="68"/>
      <c r="AA3442" s="68"/>
      <c r="AB3442" s="68"/>
      <c r="AC3442" s="68"/>
      <c r="AD3442" s="68"/>
      <c r="AE3442" s="68"/>
      <c r="AF3442" s="68"/>
      <c r="AH3442" s="68"/>
      <c r="AI3442" s="68"/>
      <c r="AJ3442" s="68"/>
      <c r="AK3442" s="68"/>
      <c r="AL3442" s="68"/>
      <c r="AM3442" s="68"/>
      <c r="AN3442" s="68"/>
      <c r="AO3442" s="68"/>
      <c r="AP3442" s="68"/>
      <c r="AQ3442" s="68"/>
      <c r="AR3442" s="68"/>
      <c r="AS3442" s="68"/>
      <c r="AT3442" s="68"/>
    </row>
    <row r="3443" spans="20:46" ht="18.75" customHeight="1">
      <c r="T3443" s="68"/>
      <c r="U3443" s="68"/>
      <c r="V3443" s="68"/>
      <c r="W3443" s="68"/>
      <c r="X3443" s="68"/>
      <c r="Y3443" s="68"/>
      <c r="Z3443" s="68"/>
      <c r="AA3443" s="68"/>
      <c r="AB3443" s="68"/>
      <c r="AC3443" s="68"/>
      <c r="AD3443" s="68"/>
      <c r="AE3443" s="68"/>
      <c r="AF3443" s="68"/>
      <c r="AH3443" s="68"/>
      <c r="AI3443" s="68"/>
      <c r="AJ3443" s="68"/>
      <c r="AK3443" s="68"/>
      <c r="AL3443" s="68"/>
      <c r="AM3443" s="68"/>
      <c r="AN3443" s="68"/>
      <c r="AO3443" s="68"/>
      <c r="AP3443" s="68"/>
      <c r="AQ3443" s="68"/>
      <c r="AR3443" s="68"/>
      <c r="AS3443" s="68"/>
      <c r="AT3443" s="68"/>
    </row>
    <row r="3444" spans="20:46" ht="18.75" customHeight="1">
      <c r="T3444" s="68"/>
      <c r="U3444" s="68"/>
      <c r="V3444" s="68"/>
      <c r="W3444" s="68"/>
      <c r="X3444" s="68"/>
      <c r="Y3444" s="68"/>
      <c r="Z3444" s="68"/>
      <c r="AA3444" s="68"/>
      <c r="AB3444" s="68"/>
      <c r="AC3444" s="68"/>
      <c r="AD3444" s="68"/>
      <c r="AE3444" s="68"/>
      <c r="AF3444" s="68"/>
      <c r="AH3444" s="68"/>
      <c r="AI3444" s="68"/>
      <c r="AJ3444" s="68"/>
      <c r="AK3444" s="68"/>
      <c r="AL3444" s="68"/>
      <c r="AM3444" s="68"/>
      <c r="AN3444" s="68"/>
      <c r="AO3444" s="68"/>
      <c r="AP3444" s="68"/>
      <c r="AQ3444" s="68"/>
      <c r="AR3444" s="68"/>
      <c r="AS3444" s="68"/>
      <c r="AT3444" s="68"/>
    </row>
    <row r="3445" spans="20:46" ht="18.75" customHeight="1">
      <c r="T3445" s="68"/>
      <c r="U3445" s="68"/>
      <c r="V3445" s="68"/>
      <c r="W3445" s="68"/>
      <c r="X3445" s="68"/>
      <c r="Y3445" s="68"/>
      <c r="Z3445" s="68"/>
      <c r="AA3445" s="68"/>
      <c r="AB3445" s="68"/>
      <c r="AC3445" s="68"/>
      <c r="AD3445" s="68"/>
      <c r="AE3445" s="68"/>
      <c r="AF3445" s="68"/>
      <c r="AH3445" s="68"/>
      <c r="AI3445" s="68"/>
      <c r="AJ3445" s="68"/>
      <c r="AK3445" s="68"/>
      <c r="AL3445" s="68"/>
      <c r="AM3445" s="68"/>
      <c r="AN3445" s="68"/>
      <c r="AO3445" s="68"/>
      <c r="AP3445" s="68"/>
      <c r="AQ3445" s="68"/>
      <c r="AR3445" s="68"/>
      <c r="AS3445" s="68"/>
      <c r="AT3445" s="68"/>
    </row>
    <row r="3446" spans="20:46" ht="18.75" customHeight="1">
      <c r="T3446" s="68"/>
      <c r="U3446" s="68"/>
      <c r="V3446" s="68"/>
      <c r="W3446" s="68"/>
      <c r="X3446" s="68"/>
      <c r="Y3446" s="68"/>
      <c r="Z3446" s="68"/>
      <c r="AA3446" s="68"/>
      <c r="AB3446" s="68"/>
      <c r="AC3446" s="68"/>
      <c r="AD3446" s="68"/>
      <c r="AE3446" s="68"/>
      <c r="AF3446" s="68"/>
      <c r="AH3446" s="68"/>
      <c r="AI3446" s="68"/>
      <c r="AJ3446" s="68"/>
      <c r="AK3446" s="68"/>
      <c r="AL3446" s="68"/>
      <c r="AM3446" s="68"/>
      <c r="AN3446" s="68"/>
      <c r="AO3446" s="68"/>
      <c r="AP3446" s="68"/>
      <c r="AQ3446" s="68"/>
      <c r="AR3446" s="68"/>
      <c r="AS3446" s="68"/>
      <c r="AT3446" s="68"/>
    </row>
    <row r="3447" spans="20:46" ht="18.75" customHeight="1">
      <c r="T3447" s="68"/>
      <c r="U3447" s="68"/>
      <c r="V3447" s="68"/>
      <c r="W3447" s="68"/>
      <c r="X3447" s="68"/>
      <c r="Y3447" s="68"/>
      <c r="Z3447" s="68"/>
      <c r="AA3447" s="68"/>
      <c r="AB3447" s="68"/>
      <c r="AC3447" s="68"/>
      <c r="AD3447" s="68"/>
      <c r="AE3447" s="68"/>
      <c r="AF3447" s="68"/>
      <c r="AH3447" s="68"/>
      <c r="AI3447" s="68"/>
      <c r="AJ3447" s="68"/>
      <c r="AK3447" s="68"/>
      <c r="AL3447" s="68"/>
      <c r="AM3447" s="68"/>
      <c r="AN3447" s="68"/>
      <c r="AO3447" s="68"/>
      <c r="AP3447" s="68"/>
      <c r="AQ3447" s="68"/>
      <c r="AR3447" s="68"/>
      <c r="AS3447" s="68"/>
      <c r="AT3447" s="68"/>
    </row>
    <row r="3448" spans="20:46" ht="18.75" customHeight="1">
      <c r="T3448" s="68"/>
      <c r="U3448" s="68"/>
      <c r="V3448" s="68"/>
      <c r="W3448" s="68"/>
      <c r="X3448" s="68"/>
      <c r="Y3448" s="68"/>
      <c r="Z3448" s="68"/>
      <c r="AA3448" s="68"/>
      <c r="AB3448" s="68"/>
      <c r="AC3448" s="68"/>
      <c r="AD3448" s="68"/>
      <c r="AE3448" s="68"/>
      <c r="AF3448" s="68"/>
      <c r="AH3448" s="68"/>
      <c r="AI3448" s="68"/>
      <c r="AJ3448" s="68"/>
      <c r="AK3448" s="68"/>
      <c r="AL3448" s="68"/>
      <c r="AM3448" s="68"/>
      <c r="AN3448" s="68"/>
      <c r="AO3448" s="68"/>
      <c r="AP3448" s="68"/>
      <c r="AQ3448" s="68"/>
      <c r="AR3448" s="68"/>
      <c r="AS3448" s="68"/>
      <c r="AT3448" s="68"/>
    </row>
    <row r="3449" spans="20:46" ht="18.75" customHeight="1">
      <c r="T3449" s="68"/>
      <c r="U3449" s="68"/>
      <c r="V3449" s="68"/>
      <c r="W3449" s="68"/>
      <c r="X3449" s="68"/>
      <c r="Y3449" s="68"/>
      <c r="Z3449" s="68"/>
      <c r="AA3449" s="68"/>
      <c r="AB3449" s="68"/>
      <c r="AC3449" s="68"/>
      <c r="AD3449" s="68"/>
      <c r="AE3449" s="68"/>
      <c r="AF3449" s="68"/>
      <c r="AH3449" s="68"/>
      <c r="AI3449" s="68"/>
      <c r="AJ3449" s="68"/>
      <c r="AK3449" s="68"/>
      <c r="AL3449" s="68"/>
      <c r="AM3449" s="68"/>
      <c r="AN3449" s="68"/>
      <c r="AO3449" s="68"/>
      <c r="AP3449" s="68"/>
      <c r="AQ3449" s="68"/>
      <c r="AR3449" s="68"/>
      <c r="AS3449" s="68"/>
      <c r="AT3449" s="68"/>
    </row>
    <row r="3450" spans="20:46" ht="18.75" customHeight="1">
      <c r="T3450" s="68"/>
      <c r="U3450" s="68"/>
      <c r="V3450" s="68"/>
      <c r="W3450" s="68"/>
      <c r="X3450" s="68"/>
      <c r="Y3450" s="68"/>
      <c r="Z3450" s="68"/>
      <c r="AA3450" s="68"/>
      <c r="AB3450" s="68"/>
      <c r="AC3450" s="68"/>
      <c r="AD3450" s="68"/>
      <c r="AE3450" s="68"/>
      <c r="AF3450" s="68"/>
      <c r="AH3450" s="68"/>
      <c r="AI3450" s="68"/>
      <c r="AJ3450" s="68"/>
      <c r="AK3450" s="68"/>
      <c r="AL3450" s="68"/>
      <c r="AM3450" s="68"/>
      <c r="AN3450" s="68"/>
      <c r="AO3450" s="68"/>
      <c r="AP3450" s="68"/>
      <c r="AQ3450" s="68"/>
      <c r="AR3450" s="68"/>
      <c r="AS3450" s="68"/>
      <c r="AT3450" s="68"/>
    </row>
    <row r="3451" spans="20:46" ht="18.75" customHeight="1">
      <c r="T3451" s="68"/>
      <c r="U3451" s="68"/>
      <c r="V3451" s="68"/>
      <c r="W3451" s="68"/>
      <c r="X3451" s="68"/>
      <c r="Y3451" s="68"/>
      <c r="Z3451" s="68"/>
      <c r="AA3451" s="68"/>
      <c r="AB3451" s="68"/>
      <c r="AC3451" s="68"/>
      <c r="AD3451" s="68"/>
      <c r="AE3451" s="68"/>
      <c r="AF3451" s="68"/>
      <c r="AH3451" s="68"/>
      <c r="AI3451" s="68"/>
      <c r="AJ3451" s="68"/>
      <c r="AK3451" s="68"/>
      <c r="AL3451" s="68"/>
      <c r="AM3451" s="68"/>
      <c r="AN3451" s="68"/>
      <c r="AO3451" s="68"/>
      <c r="AP3451" s="68"/>
      <c r="AQ3451" s="68"/>
      <c r="AR3451" s="68"/>
      <c r="AS3451" s="68"/>
      <c r="AT3451" s="68"/>
    </row>
    <row r="3452" spans="20:46" ht="18.75" customHeight="1">
      <c r="T3452" s="68"/>
      <c r="U3452" s="68"/>
      <c r="V3452" s="68"/>
      <c r="W3452" s="68"/>
      <c r="X3452" s="68"/>
      <c r="Y3452" s="68"/>
      <c r="Z3452" s="68"/>
      <c r="AA3452" s="68"/>
      <c r="AB3452" s="68"/>
      <c r="AC3452" s="68"/>
      <c r="AD3452" s="68"/>
      <c r="AE3452" s="68"/>
      <c r="AF3452" s="68"/>
      <c r="AH3452" s="68"/>
      <c r="AI3452" s="68"/>
      <c r="AJ3452" s="68"/>
      <c r="AK3452" s="68"/>
      <c r="AL3452" s="68"/>
      <c r="AM3452" s="68"/>
      <c r="AN3452" s="68"/>
      <c r="AO3452" s="68"/>
      <c r="AP3452" s="68"/>
      <c r="AQ3452" s="68"/>
      <c r="AR3452" s="68"/>
      <c r="AS3452" s="68"/>
      <c r="AT3452" s="68"/>
    </row>
    <row r="3453" spans="20:46" ht="18.75" customHeight="1">
      <c r="T3453" s="68"/>
      <c r="U3453" s="68"/>
      <c r="V3453" s="68"/>
      <c r="W3453" s="68"/>
      <c r="X3453" s="68"/>
      <c r="Y3453" s="68"/>
      <c r="Z3453" s="68"/>
      <c r="AA3453" s="68"/>
      <c r="AB3453" s="68"/>
      <c r="AC3453" s="68"/>
      <c r="AD3453" s="68"/>
      <c r="AE3453" s="68"/>
      <c r="AF3453" s="68"/>
      <c r="AH3453" s="68"/>
      <c r="AI3453" s="68"/>
      <c r="AJ3453" s="68"/>
      <c r="AK3453" s="68"/>
      <c r="AL3453" s="68"/>
      <c r="AM3453" s="68"/>
      <c r="AN3453" s="68"/>
      <c r="AO3453" s="68"/>
      <c r="AP3453" s="68"/>
      <c r="AQ3453" s="68"/>
      <c r="AR3453" s="68"/>
      <c r="AS3453" s="68"/>
      <c r="AT3453" s="68"/>
    </row>
    <row r="3454" spans="20:46" ht="18.75" customHeight="1">
      <c r="T3454" s="68"/>
      <c r="U3454" s="68"/>
      <c r="V3454" s="68"/>
      <c r="W3454" s="68"/>
      <c r="X3454" s="68"/>
      <c r="Y3454" s="68"/>
      <c r="Z3454" s="68"/>
      <c r="AA3454" s="68"/>
      <c r="AB3454" s="68"/>
      <c r="AC3454" s="68"/>
      <c r="AD3454" s="68"/>
      <c r="AE3454" s="68"/>
      <c r="AF3454" s="68"/>
      <c r="AH3454" s="68"/>
      <c r="AI3454" s="68"/>
      <c r="AJ3454" s="68"/>
      <c r="AK3454" s="68"/>
      <c r="AL3454" s="68"/>
      <c r="AM3454" s="68"/>
      <c r="AN3454" s="68"/>
      <c r="AO3454" s="68"/>
      <c r="AP3454" s="68"/>
      <c r="AQ3454" s="68"/>
      <c r="AR3454" s="68"/>
      <c r="AS3454" s="68"/>
      <c r="AT3454" s="68"/>
    </row>
    <row r="3455" spans="20:46" ht="18.75" customHeight="1">
      <c r="T3455" s="68"/>
      <c r="U3455" s="68"/>
      <c r="V3455" s="68"/>
      <c r="W3455" s="68"/>
      <c r="X3455" s="68"/>
      <c r="Y3455" s="68"/>
      <c r="Z3455" s="68"/>
      <c r="AA3455" s="68"/>
      <c r="AB3455" s="68"/>
      <c r="AC3455" s="68"/>
      <c r="AD3455" s="68"/>
      <c r="AE3455" s="68"/>
      <c r="AF3455" s="68"/>
      <c r="AH3455" s="68"/>
      <c r="AI3455" s="68"/>
      <c r="AJ3455" s="68"/>
      <c r="AK3455" s="68"/>
      <c r="AL3455" s="68"/>
      <c r="AM3455" s="68"/>
      <c r="AN3455" s="68"/>
      <c r="AO3455" s="68"/>
      <c r="AP3455" s="68"/>
      <c r="AQ3455" s="68"/>
      <c r="AR3455" s="68"/>
      <c r="AS3455" s="68"/>
      <c r="AT3455" s="68"/>
    </row>
    <row r="3456" spans="20:46" ht="18.75" customHeight="1">
      <c r="T3456" s="68"/>
      <c r="U3456" s="68"/>
      <c r="V3456" s="68"/>
      <c r="W3456" s="68"/>
      <c r="X3456" s="68"/>
      <c r="Y3456" s="68"/>
      <c r="Z3456" s="68"/>
      <c r="AA3456" s="68"/>
      <c r="AB3456" s="68"/>
      <c r="AC3456" s="68"/>
      <c r="AD3456" s="68"/>
      <c r="AE3456" s="68"/>
      <c r="AF3456" s="68"/>
      <c r="AH3456" s="68"/>
      <c r="AI3456" s="68"/>
      <c r="AJ3456" s="68"/>
      <c r="AK3456" s="68"/>
      <c r="AL3456" s="68"/>
      <c r="AM3456" s="68"/>
      <c r="AN3456" s="68"/>
      <c r="AO3456" s="68"/>
      <c r="AP3456" s="68"/>
      <c r="AQ3456" s="68"/>
      <c r="AR3456" s="68"/>
      <c r="AS3456" s="68"/>
      <c r="AT3456" s="68"/>
    </row>
    <row r="3457" spans="20:46" ht="18.75" customHeight="1">
      <c r="T3457" s="68"/>
      <c r="U3457" s="68"/>
      <c r="V3457" s="68"/>
      <c r="W3457" s="68"/>
      <c r="X3457" s="68"/>
      <c r="Y3457" s="68"/>
      <c r="Z3457" s="68"/>
      <c r="AA3457" s="68"/>
      <c r="AB3457" s="68"/>
      <c r="AC3457" s="68"/>
      <c r="AD3457" s="68"/>
      <c r="AE3457" s="68"/>
      <c r="AF3457" s="68"/>
      <c r="AH3457" s="68"/>
      <c r="AI3457" s="68"/>
      <c r="AJ3457" s="68"/>
      <c r="AK3457" s="68"/>
      <c r="AL3457" s="68"/>
      <c r="AM3457" s="68"/>
      <c r="AN3457" s="68"/>
      <c r="AO3457" s="68"/>
      <c r="AP3457" s="68"/>
      <c r="AQ3457" s="68"/>
      <c r="AR3457" s="68"/>
      <c r="AS3457" s="68"/>
      <c r="AT3457" s="68"/>
    </row>
    <row r="3458" spans="20:46" ht="18.75" customHeight="1">
      <c r="T3458" s="68"/>
      <c r="U3458" s="68"/>
      <c r="V3458" s="68"/>
      <c r="W3458" s="68"/>
      <c r="X3458" s="68"/>
      <c r="Y3458" s="68"/>
      <c r="Z3458" s="68"/>
      <c r="AA3458" s="68"/>
      <c r="AB3458" s="68"/>
      <c r="AC3458" s="68"/>
      <c r="AD3458" s="68"/>
      <c r="AE3458" s="68"/>
      <c r="AF3458" s="68"/>
      <c r="AH3458" s="68"/>
      <c r="AI3458" s="68"/>
      <c r="AJ3458" s="68"/>
      <c r="AK3458" s="68"/>
      <c r="AL3458" s="68"/>
      <c r="AM3458" s="68"/>
      <c r="AN3458" s="68"/>
      <c r="AO3458" s="68"/>
      <c r="AP3458" s="68"/>
      <c r="AQ3458" s="68"/>
      <c r="AR3458" s="68"/>
      <c r="AS3458" s="68"/>
      <c r="AT3458" s="68"/>
    </row>
    <row r="3459" spans="20:46" ht="18.75" customHeight="1">
      <c r="T3459" s="68"/>
      <c r="U3459" s="68"/>
      <c r="V3459" s="68"/>
      <c r="W3459" s="68"/>
      <c r="X3459" s="68"/>
      <c r="Y3459" s="68"/>
      <c r="Z3459" s="68"/>
      <c r="AA3459" s="68"/>
      <c r="AB3459" s="68"/>
      <c r="AC3459" s="68"/>
      <c r="AD3459" s="68"/>
      <c r="AE3459" s="68"/>
      <c r="AF3459" s="68"/>
      <c r="AH3459" s="68"/>
      <c r="AI3459" s="68"/>
      <c r="AJ3459" s="68"/>
      <c r="AK3459" s="68"/>
      <c r="AL3459" s="68"/>
      <c r="AM3459" s="68"/>
      <c r="AN3459" s="68"/>
      <c r="AO3459" s="68"/>
      <c r="AP3459" s="68"/>
      <c r="AQ3459" s="68"/>
      <c r="AR3459" s="68"/>
      <c r="AS3459" s="68"/>
      <c r="AT3459" s="68"/>
    </row>
    <row r="3460" spans="20:46" ht="18.75" customHeight="1">
      <c r="T3460" s="68"/>
      <c r="U3460" s="68"/>
      <c r="V3460" s="68"/>
      <c r="W3460" s="68"/>
      <c r="X3460" s="68"/>
      <c r="Y3460" s="68"/>
      <c r="Z3460" s="68"/>
      <c r="AA3460" s="68"/>
      <c r="AB3460" s="68"/>
      <c r="AC3460" s="68"/>
      <c r="AD3460" s="68"/>
      <c r="AE3460" s="68"/>
      <c r="AF3460" s="68"/>
      <c r="AH3460" s="68"/>
      <c r="AI3460" s="68"/>
      <c r="AJ3460" s="68"/>
      <c r="AK3460" s="68"/>
      <c r="AL3460" s="68"/>
      <c r="AM3460" s="68"/>
      <c r="AN3460" s="68"/>
      <c r="AO3460" s="68"/>
      <c r="AP3460" s="68"/>
      <c r="AQ3460" s="68"/>
      <c r="AR3460" s="68"/>
      <c r="AS3460" s="68"/>
      <c r="AT3460" s="68"/>
    </row>
    <row r="3461" spans="20:46" ht="18.75" customHeight="1">
      <c r="T3461" s="68"/>
      <c r="U3461" s="68"/>
      <c r="V3461" s="68"/>
      <c r="W3461" s="68"/>
      <c r="X3461" s="68"/>
      <c r="Y3461" s="68"/>
      <c r="Z3461" s="68"/>
      <c r="AA3461" s="68"/>
      <c r="AB3461" s="68"/>
      <c r="AC3461" s="68"/>
      <c r="AD3461" s="68"/>
      <c r="AE3461" s="68"/>
      <c r="AF3461" s="68"/>
      <c r="AH3461" s="68"/>
      <c r="AI3461" s="68"/>
      <c r="AJ3461" s="68"/>
      <c r="AK3461" s="68"/>
      <c r="AL3461" s="68"/>
      <c r="AM3461" s="68"/>
      <c r="AN3461" s="68"/>
      <c r="AO3461" s="68"/>
      <c r="AP3461" s="68"/>
      <c r="AQ3461" s="68"/>
      <c r="AR3461" s="68"/>
      <c r="AS3461" s="68"/>
      <c r="AT3461" s="68"/>
    </row>
    <row r="3462" spans="20:46" ht="18.75" customHeight="1">
      <c r="T3462" s="68"/>
      <c r="U3462" s="68"/>
      <c r="V3462" s="68"/>
      <c r="W3462" s="68"/>
      <c r="X3462" s="68"/>
      <c r="Y3462" s="68"/>
      <c r="Z3462" s="68"/>
      <c r="AA3462" s="68"/>
      <c r="AB3462" s="68"/>
      <c r="AC3462" s="68"/>
      <c r="AD3462" s="68"/>
      <c r="AE3462" s="68"/>
      <c r="AF3462" s="68"/>
      <c r="AH3462" s="68"/>
      <c r="AI3462" s="68"/>
      <c r="AJ3462" s="68"/>
      <c r="AK3462" s="68"/>
      <c r="AL3462" s="68"/>
      <c r="AM3462" s="68"/>
      <c r="AN3462" s="68"/>
      <c r="AO3462" s="68"/>
      <c r="AP3462" s="68"/>
      <c r="AQ3462" s="68"/>
      <c r="AR3462" s="68"/>
      <c r="AS3462" s="68"/>
      <c r="AT3462" s="68"/>
    </row>
    <row r="3463" spans="20:46" ht="18.75" customHeight="1">
      <c r="T3463" s="68"/>
      <c r="U3463" s="68"/>
      <c r="V3463" s="68"/>
      <c r="W3463" s="68"/>
      <c r="X3463" s="68"/>
      <c r="Y3463" s="68"/>
      <c r="Z3463" s="68"/>
      <c r="AA3463" s="68"/>
      <c r="AB3463" s="68"/>
      <c r="AC3463" s="68"/>
      <c r="AD3463" s="68"/>
      <c r="AE3463" s="68"/>
      <c r="AF3463" s="68"/>
      <c r="AH3463" s="68"/>
      <c r="AI3463" s="68"/>
      <c r="AJ3463" s="68"/>
      <c r="AK3463" s="68"/>
      <c r="AL3463" s="68"/>
      <c r="AM3463" s="68"/>
      <c r="AN3463" s="68"/>
      <c r="AO3463" s="68"/>
      <c r="AP3463" s="68"/>
      <c r="AQ3463" s="68"/>
      <c r="AR3463" s="68"/>
      <c r="AS3463" s="68"/>
      <c r="AT3463" s="68"/>
    </row>
    <row r="3464" spans="20:46" ht="18.75" customHeight="1">
      <c r="T3464" s="68"/>
      <c r="U3464" s="68"/>
      <c r="V3464" s="68"/>
      <c r="W3464" s="68"/>
      <c r="X3464" s="68"/>
      <c r="Y3464" s="68"/>
      <c r="Z3464" s="68"/>
      <c r="AA3464" s="68"/>
      <c r="AB3464" s="68"/>
      <c r="AC3464" s="68"/>
      <c r="AD3464" s="68"/>
      <c r="AE3464" s="68"/>
      <c r="AF3464" s="68"/>
      <c r="AH3464" s="68"/>
      <c r="AI3464" s="68"/>
      <c r="AJ3464" s="68"/>
      <c r="AK3464" s="68"/>
      <c r="AL3464" s="68"/>
      <c r="AM3464" s="68"/>
      <c r="AN3464" s="68"/>
      <c r="AO3464" s="68"/>
      <c r="AP3464" s="68"/>
      <c r="AQ3464" s="68"/>
      <c r="AR3464" s="68"/>
      <c r="AS3464" s="68"/>
      <c r="AT3464" s="68"/>
    </row>
    <row r="3465" spans="20:46" ht="18.75" customHeight="1">
      <c r="T3465" s="68"/>
      <c r="U3465" s="68"/>
      <c r="V3465" s="68"/>
      <c r="W3465" s="68"/>
      <c r="X3465" s="68"/>
      <c r="Y3465" s="68"/>
      <c r="Z3465" s="68"/>
      <c r="AA3465" s="68"/>
      <c r="AB3465" s="68"/>
      <c r="AC3465" s="68"/>
      <c r="AD3465" s="68"/>
      <c r="AE3465" s="68"/>
      <c r="AF3465" s="68"/>
      <c r="AH3465" s="68"/>
      <c r="AI3465" s="68"/>
      <c r="AJ3465" s="68"/>
      <c r="AK3465" s="68"/>
      <c r="AL3465" s="68"/>
      <c r="AM3465" s="68"/>
      <c r="AN3465" s="68"/>
      <c r="AO3465" s="68"/>
      <c r="AP3465" s="68"/>
      <c r="AQ3465" s="68"/>
      <c r="AR3465" s="68"/>
      <c r="AS3465" s="68"/>
      <c r="AT3465" s="68"/>
    </row>
    <row r="3466" spans="20:46" ht="18.75" customHeight="1">
      <c r="T3466" s="68"/>
      <c r="U3466" s="68"/>
      <c r="V3466" s="68"/>
      <c r="W3466" s="68"/>
      <c r="X3466" s="68"/>
      <c r="Y3466" s="68"/>
      <c r="Z3466" s="68"/>
      <c r="AA3466" s="68"/>
      <c r="AB3466" s="68"/>
      <c r="AC3466" s="68"/>
      <c r="AD3466" s="68"/>
      <c r="AE3466" s="68"/>
      <c r="AF3466" s="68"/>
      <c r="AH3466" s="68"/>
      <c r="AI3466" s="68"/>
      <c r="AJ3466" s="68"/>
      <c r="AK3466" s="68"/>
      <c r="AL3466" s="68"/>
      <c r="AM3466" s="68"/>
      <c r="AN3466" s="68"/>
      <c r="AO3466" s="68"/>
      <c r="AP3466" s="68"/>
      <c r="AQ3466" s="68"/>
      <c r="AR3466" s="68"/>
      <c r="AS3466" s="68"/>
      <c r="AT3466" s="68"/>
    </row>
    <row r="3467" spans="20:46" ht="18.75" customHeight="1">
      <c r="T3467" s="68"/>
      <c r="U3467" s="68"/>
      <c r="V3467" s="68"/>
      <c r="W3467" s="68"/>
      <c r="X3467" s="68"/>
      <c r="Y3467" s="68"/>
      <c r="Z3467" s="68"/>
      <c r="AA3467" s="68"/>
      <c r="AB3467" s="68"/>
      <c r="AC3467" s="68"/>
      <c r="AD3467" s="68"/>
      <c r="AE3467" s="68"/>
      <c r="AF3467" s="68"/>
      <c r="AH3467" s="68"/>
      <c r="AI3467" s="68"/>
      <c r="AJ3467" s="68"/>
      <c r="AK3467" s="68"/>
      <c r="AL3467" s="68"/>
      <c r="AM3467" s="68"/>
      <c r="AN3467" s="68"/>
      <c r="AO3467" s="68"/>
      <c r="AP3467" s="68"/>
      <c r="AQ3467" s="68"/>
      <c r="AR3467" s="68"/>
      <c r="AS3467" s="68"/>
      <c r="AT3467" s="68"/>
    </row>
    <row r="3468" spans="20:46" ht="18.75" customHeight="1">
      <c r="T3468" s="68"/>
      <c r="U3468" s="68"/>
      <c r="V3468" s="68"/>
      <c r="W3468" s="68"/>
      <c r="X3468" s="68"/>
      <c r="Y3468" s="68"/>
      <c r="Z3468" s="68"/>
      <c r="AA3468" s="68"/>
      <c r="AB3468" s="68"/>
      <c r="AC3468" s="68"/>
      <c r="AD3468" s="68"/>
      <c r="AE3468" s="68"/>
      <c r="AF3468" s="68"/>
      <c r="AH3468" s="68"/>
      <c r="AI3468" s="68"/>
      <c r="AJ3468" s="68"/>
      <c r="AK3468" s="68"/>
      <c r="AL3468" s="68"/>
      <c r="AM3468" s="68"/>
      <c r="AN3468" s="68"/>
      <c r="AO3468" s="68"/>
      <c r="AP3468" s="68"/>
      <c r="AQ3468" s="68"/>
      <c r="AR3468" s="68"/>
      <c r="AS3468" s="68"/>
      <c r="AT3468" s="68"/>
    </row>
    <row r="3469" spans="20:46" ht="18.75" customHeight="1">
      <c r="T3469" s="68"/>
      <c r="U3469" s="68"/>
      <c r="V3469" s="68"/>
      <c r="W3469" s="68"/>
      <c r="X3469" s="68"/>
      <c r="Y3469" s="68"/>
      <c r="Z3469" s="68"/>
      <c r="AA3469" s="68"/>
      <c r="AB3469" s="68"/>
      <c r="AC3469" s="68"/>
      <c r="AD3469" s="68"/>
      <c r="AE3469" s="68"/>
      <c r="AF3469" s="68"/>
      <c r="AH3469" s="68"/>
      <c r="AI3469" s="68"/>
      <c r="AJ3469" s="68"/>
      <c r="AK3469" s="68"/>
      <c r="AL3469" s="68"/>
      <c r="AM3469" s="68"/>
      <c r="AN3469" s="68"/>
      <c r="AO3469" s="68"/>
      <c r="AP3469" s="68"/>
      <c r="AQ3469" s="68"/>
      <c r="AR3469" s="68"/>
      <c r="AS3469" s="68"/>
      <c r="AT3469" s="68"/>
    </row>
    <row r="3470" spans="20:46" ht="18.75" customHeight="1">
      <c r="T3470" s="68"/>
      <c r="U3470" s="68"/>
      <c r="V3470" s="68"/>
      <c r="W3470" s="68"/>
      <c r="X3470" s="68"/>
      <c r="Y3470" s="68"/>
      <c r="Z3470" s="68"/>
      <c r="AA3470" s="68"/>
      <c r="AB3470" s="68"/>
      <c r="AC3470" s="68"/>
      <c r="AD3470" s="68"/>
      <c r="AE3470" s="68"/>
      <c r="AF3470" s="68"/>
      <c r="AH3470" s="68"/>
      <c r="AI3470" s="68"/>
      <c r="AJ3470" s="68"/>
      <c r="AK3470" s="68"/>
      <c r="AL3470" s="68"/>
      <c r="AM3470" s="68"/>
      <c r="AN3470" s="68"/>
      <c r="AO3470" s="68"/>
      <c r="AP3470" s="68"/>
      <c r="AQ3470" s="68"/>
      <c r="AR3470" s="68"/>
      <c r="AS3470" s="68"/>
      <c r="AT3470" s="68"/>
    </row>
    <row r="3471" spans="20:46" ht="18.75" customHeight="1">
      <c r="T3471" s="68"/>
      <c r="U3471" s="68"/>
      <c r="V3471" s="68"/>
      <c r="W3471" s="68"/>
      <c r="X3471" s="68"/>
      <c r="Y3471" s="68"/>
      <c r="Z3471" s="68"/>
      <c r="AA3471" s="68"/>
      <c r="AB3471" s="68"/>
      <c r="AC3471" s="68"/>
      <c r="AD3471" s="68"/>
      <c r="AE3471" s="68"/>
      <c r="AF3471" s="68"/>
      <c r="AH3471" s="68"/>
      <c r="AI3471" s="68"/>
      <c r="AJ3471" s="68"/>
      <c r="AK3471" s="68"/>
      <c r="AL3471" s="68"/>
      <c r="AM3471" s="68"/>
      <c r="AN3471" s="68"/>
      <c r="AO3471" s="68"/>
      <c r="AP3471" s="68"/>
      <c r="AQ3471" s="68"/>
      <c r="AR3471" s="68"/>
      <c r="AS3471" s="68"/>
      <c r="AT3471" s="68"/>
    </row>
    <row r="3472" spans="20:46" ht="18.75" customHeight="1">
      <c r="T3472" s="68"/>
      <c r="U3472" s="68"/>
      <c r="V3472" s="68"/>
      <c r="W3472" s="68"/>
      <c r="X3472" s="68"/>
      <c r="Y3472" s="68"/>
      <c r="Z3472" s="68"/>
      <c r="AA3472" s="68"/>
      <c r="AB3472" s="68"/>
      <c r="AC3472" s="68"/>
      <c r="AD3472" s="68"/>
      <c r="AE3472" s="68"/>
      <c r="AF3472" s="68"/>
      <c r="AH3472" s="68"/>
      <c r="AI3472" s="68"/>
      <c r="AJ3472" s="68"/>
      <c r="AK3472" s="68"/>
      <c r="AL3472" s="68"/>
      <c r="AM3472" s="68"/>
      <c r="AN3472" s="68"/>
      <c r="AO3472" s="68"/>
      <c r="AP3472" s="68"/>
      <c r="AQ3472" s="68"/>
      <c r="AR3472" s="68"/>
      <c r="AS3472" s="68"/>
      <c r="AT3472" s="68"/>
    </row>
    <row r="3473" spans="20:46" ht="18.75" customHeight="1">
      <c r="T3473" s="68"/>
      <c r="U3473" s="68"/>
      <c r="V3473" s="68"/>
      <c r="W3473" s="68"/>
      <c r="X3473" s="68"/>
      <c r="Y3473" s="68"/>
      <c r="Z3473" s="68"/>
      <c r="AA3473" s="68"/>
      <c r="AB3473" s="68"/>
      <c r="AC3473" s="68"/>
      <c r="AD3473" s="68"/>
      <c r="AE3473" s="68"/>
      <c r="AF3473" s="68"/>
      <c r="AH3473" s="68"/>
      <c r="AI3473" s="68"/>
      <c r="AJ3473" s="68"/>
      <c r="AK3473" s="68"/>
      <c r="AL3473" s="68"/>
      <c r="AM3473" s="68"/>
      <c r="AN3473" s="68"/>
      <c r="AO3473" s="68"/>
      <c r="AP3473" s="68"/>
      <c r="AQ3473" s="68"/>
      <c r="AR3473" s="68"/>
      <c r="AS3473" s="68"/>
      <c r="AT3473" s="68"/>
    </row>
    <row r="3474" spans="20:46" ht="18.75" customHeight="1">
      <c r="T3474" s="68"/>
      <c r="U3474" s="68"/>
      <c r="V3474" s="68"/>
      <c r="W3474" s="68"/>
      <c r="X3474" s="68"/>
      <c r="Y3474" s="68"/>
      <c r="Z3474" s="68"/>
      <c r="AA3474" s="68"/>
      <c r="AB3474" s="68"/>
      <c r="AC3474" s="68"/>
      <c r="AD3474" s="68"/>
      <c r="AE3474" s="68"/>
      <c r="AF3474" s="68"/>
      <c r="AH3474" s="68"/>
      <c r="AI3474" s="68"/>
      <c r="AJ3474" s="68"/>
      <c r="AK3474" s="68"/>
      <c r="AL3474" s="68"/>
      <c r="AM3474" s="68"/>
      <c r="AN3474" s="68"/>
      <c r="AO3474" s="68"/>
      <c r="AP3474" s="68"/>
      <c r="AQ3474" s="68"/>
      <c r="AR3474" s="68"/>
      <c r="AS3474" s="68"/>
      <c r="AT3474" s="68"/>
    </row>
    <row r="3475" spans="20:46" ht="18.75" customHeight="1">
      <c r="T3475" s="68"/>
      <c r="U3475" s="68"/>
      <c r="V3475" s="68"/>
      <c r="W3475" s="68"/>
      <c r="X3475" s="68"/>
      <c r="Y3475" s="68"/>
      <c r="Z3475" s="68"/>
      <c r="AA3475" s="68"/>
      <c r="AB3475" s="68"/>
      <c r="AC3475" s="68"/>
      <c r="AD3475" s="68"/>
      <c r="AE3475" s="68"/>
      <c r="AF3475" s="68"/>
      <c r="AH3475" s="68"/>
      <c r="AI3475" s="68"/>
      <c r="AJ3475" s="68"/>
      <c r="AK3475" s="68"/>
      <c r="AL3475" s="68"/>
      <c r="AM3475" s="68"/>
      <c r="AN3475" s="68"/>
      <c r="AO3475" s="68"/>
      <c r="AP3475" s="68"/>
      <c r="AQ3475" s="68"/>
      <c r="AR3475" s="68"/>
      <c r="AS3475" s="68"/>
      <c r="AT3475" s="68"/>
    </row>
    <row r="3476" spans="20:46" ht="18.75" customHeight="1">
      <c r="T3476" s="68"/>
      <c r="U3476" s="68"/>
      <c r="V3476" s="68"/>
      <c r="W3476" s="68"/>
      <c r="X3476" s="68"/>
      <c r="Y3476" s="68"/>
      <c r="Z3476" s="68"/>
      <c r="AA3476" s="68"/>
      <c r="AB3476" s="68"/>
      <c r="AC3476" s="68"/>
      <c r="AD3476" s="68"/>
      <c r="AE3476" s="68"/>
      <c r="AF3476" s="68"/>
      <c r="AH3476" s="68"/>
      <c r="AI3476" s="68"/>
      <c r="AJ3476" s="68"/>
      <c r="AK3476" s="68"/>
      <c r="AL3476" s="68"/>
      <c r="AM3476" s="68"/>
      <c r="AN3476" s="68"/>
      <c r="AO3476" s="68"/>
      <c r="AP3476" s="68"/>
      <c r="AQ3476" s="68"/>
      <c r="AR3476" s="68"/>
      <c r="AS3476" s="68"/>
      <c r="AT3476" s="68"/>
    </row>
    <row r="3477" spans="20:46" ht="18.75" customHeight="1">
      <c r="T3477" s="68"/>
      <c r="U3477" s="68"/>
      <c r="V3477" s="68"/>
      <c r="W3477" s="68"/>
      <c r="X3477" s="68"/>
      <c r="Y3477" s="68"/>
      <c r="Z3477" s="68"/>
      <c r="AA3477" s="68"/>
      <c r="AB3477" s="68"/>
      <c r="AC3477" s="68"/>
      <c r="AD3477" s="68"/>
      <c r="AE3477" s="68"/>
      <c r="AF3477" s="68"/>
      <c r="AH3477" s="68"/>
      <c r="AI3477" s="68"/>
      <c r="AJ3477" s="68"/>
      <c r="AK3477" s="68"/>
      <c r="AL3477" s="68"/>
      <c r="AM3477" s="68"/>
      <c r="AN3477" s="68"/>
      <c r="AO3477" s="68"/>
      <c r="AP3477" s="68"/>
      <c r="AQ3477" s="68"/>
      <c r="AR3477" s="68"/>
      <c r="AS3477" s="68"/>
      <c r="AT3477" s="68"/>
    </row>
    <row r="3478" spans="20:46" ht="18.75" customHeight="1">
      <c r="T3478" s="68"/>
      <c r="U3478" s="68"/>
      <c r="V3478" s="68"/>
      <c r="W3478" s="68"/>
      <c r="X3478" s="68"/>
      <c r="Y3478" s="68"/>
      <c r="Z3478" s="68"/>
      <c r="AA3478" s="68"/>
      <c r="AB3478" s="68"/>
      <c r="AC3478" s="68"/>
      <c r="AD3478" s="68"/>
      <c r="AE3478" s="68"/>
      <c r="AF3478" s="68"/>
      <c r="AH3478" s="68"/>
      <c r="AI3478" s="68"/>
      <c r="AJ3478" s="68"/>
      <c r="AK3478" s="68"/>
      <c r="AL3478" s="68"/>
      <c r="AM3478" s="68"/>
      <c r="AN3478" s="68"/>
      <c r="AO3478" s="68"/>
      <c r="AP3478" s="68"/>
      <c r="AQ3478" s="68"/>
      <c r="AR3478" s="68"/>
      <c r="AS3478" s="68"/>
      <c r="AT3478" s="68"/>
    </row>
    <row r="3479" spans="20:46" ht="18.75" customHeight="1">
      <c r="T3479" s="68"/>
      <c r="U3479" s="68"/>
      <c r="V3479" s="68"/>
      <c r="W3479" s="68"/>
      <c r="X3479" s="68"/>
      <c r="Y3479" s="68"/>
      <c r="Z3479" s="68"/>
      <c r="AA3479" s="68"/>
      <c r="AB3479" s="68"/>
      <c r="AC3479" s="68"/>
      <c r="AD3479" s="68"/>
      <c r="AE3479" s="68"/>
      <c r="AF3479" s="68"/>
      <c r="AH3479" s="68"/>
      <c r="AI3479" s="68"/>
      <c r="AJ3479" s="68"/>
      <c r="AK3479" s="68"/>
      <c r="AL3479" s="68"/>
      <c r="AM3479" s="68"/>
      <c r="AN3479" s="68"/>
      <c r="AO3479" s="68"/>
      <c r="AP3479" s="68"/>
      <c r="AQ3479" s="68"/>
      <c r="AR3479" s="68"/>
      <c r="AS3479" s="68"/>
      <c r="AT3479" s="68"/>
    </row>
    <row r="3480" spans="20:46" ht="18.75" customHeight="1">
      <c r="T3480" s="68"/>
      <c r="U3480" s="68"/>
      <c r="V3480" s="68"/>
      <c r="W3480" s="68"/>
      <c r="X3480" s="68"/>
      <c r="Y3480" s="68"/>
      <c r="Z3480" s="68"/>
      <c r="AA3480" s="68"/>
      <c r="AB3480" s="68"/>
      <c r="AC3480" s="68"/>
      <c r="AD3480" s="68"/>
      <c r="AE3480" s="68"/>
      <c r="AF3480" s="68"/>
      <c r="AH3480" s="68"/>
      <c r="AI3480" s="68"/>
      <c r="AJ3480" s="68"/>
      <c r="AK3480" s="68"/>
      <c r="AL3480" s="68"/>
      <c r="AM3480" s="68"/>
      <c r="AN3480" s="68"/>
      <c r="AO3480" s="68"/>
      <c r="AP3480" s="68"/>
      <c r="AQ3480" s="68"/>
      <c r="AR3480" s="68"/>
      <c r="AS3480" s="68"/>
      <c r="AT3480" s="68"/>
    </row>
    <row r="3481" spans="20:46" ht="18.75" customHeight="1">
      <c r="T3481" s="68"/>
      <c r="U3481" s="68"/>
      <c r="V3481" s="68"/>
      <c r="W3481" s="68"/>
      <c r="X3481" s="68"/>
      <c r="Y3481" s="68"/>
      <c r="Z3481" s="68"/>
      <c r="AA3481" s="68"/>
      <c r="AB3481" s="68"/>
      <c r="AC3481" s="68"/>
      <c r="AD3481" s="68"/>
      <c r="AE3481" s="68"/>
      <c r="AF3481" s="68"/>
      <c r="AH3481" s="68"/>
      <c r="AI3481" s="68"/>
      <c r="AJ3481" s="68"/>
      <c r="AK3481" s="68"/>
      <c r="AL3481" s="68"/>
      <c r="AM3481" s="68"/>
      <c r="AN3481" s="68"/>
      <c r="AO3481" s="68"/>
      <c r="AP3481" s="68"/>
      <c r="AQ3481" s="68"/>
      <c r="AR3481" s="68"/>
      <c r="AS3481" s="68"/>
      <c r="AT3481" s="68"/>
    </row>
    <row r="3482" spans="20:46" ht="18.75" customHeight="1">
      <c r="T3482" s="68"/>
      <c r="U3482" s="68"/>
      <c r="V3482" s="68"/>
      <c r="W3482" s="68"/>
      <c r="X3482" s="68"/>
      <c r="Y3482" s="68"/>
      <c r="Z3482" s="68"/>
      <c r="AA3482" s="68"/>
      <c r="AB3482" s="68"/>
      <c r="AC3482" s="68"/>
      <c r="AD3482" s="68"/>
      <c r="AE3482" s="68"/>
      <c r="AF3482" s="68"/>
      <c r="AH3482" s="68"/>
      <c r="AI3482" s="68"/>
      <c r="AJ3482" s="68"/>
      <c r="AK3482" s="68"/>
      <c r="AL3482" s="68"/>
      <c r="AM3482" s="68"/>
      <c r="AN3482" s="68"/>
      <c r="AO3482" s="68"/>
      <c r="AP3482" s="68"/>
      <c r="AQ3482" s="68"/>
      <c r="AR3482" s="68"/>
      <c r="AS3482" s="68"/>
      <c r="AT3482" s="68"/>
    </row>
    <row r="3483" spans="20:46" ht="18.75" customHeight="1">
      <c r="T3483" s="68"/>
      <c r="U3483" s="68"/>
      <c r="V3483" s="68"/>
      <c r="W3483" s="68"/>
      <c r="X3483" s="68"/>
      <c r="Y3483" s="68"/>
      <c r="Z3483" s="68"/>
      <c r="AA3483" s="68"/>
      <c r="AB3483" s="68"/>
      <c r="AC3483" s="68"/>
      <c r="AD3483" s="68"/>
      <c r="AE3483" s="68"/>
      <c r="AF3483" s="68"/>
      <c r="AH3483" s="68"/>
      <c r="AI3483" s="68"/>
      <c r="AJ3483" s="68"/>
      <c r="AK3483" s="68"/>
      <c r="AL3483" s="68"/>
      <c r="AM3483" s="68"/>
      <c r="AN3483" s="68"/>
      <c r="AO3483" s="68"/>
      <c r="AP3483" s="68"/>
      <c r="AQ3483" s="68"/>
      <c r="AR3483" s="68"/>
      <c r="AS3483" s="68"/>
      <c r="AT3483" s="68"/>
    </row>
    <row r="3484" spans="20:46" ht="18.75" customHeight="1">
      <c r="T3484" s="68"/>
      <c r="U3484" s="68"/>
      <c r="V3484" s="68"/>
      <c r="W3484" s="68"/>
      <c r="X3484" s="68"/>
      <c r="Y3484" s="68"/>
      <c r="Z3484" s="68"/>
      <c r="AA3484" s="68"/>
      <c r="AB3484" s="68"/>
      <c r="AC3484" s="68"/>
      <c r="AD3484" s="68"/>
      <c r="AE3484" s="68"/>
      <c r="AF3484" s="68"/>
      <c r="AH3484" s="68"/>
      <c r="AI3484" s="68"/>
      <c r="AJ3484" s="68"/>
      <c r="AK3484" s="68"/>
      <c r="AL3484" s="68"/>
      <c r="AM3484" s="68"/>
      <c r="AN3484" s="68"/>
      <c r="AO3484" s="68"/>
      <c r="AP3484" s="68"/>
      <c r="AQ3484" s="68"/>
      <c r="AR3484" s="68"/>
      <c r="AS3484" s="68"/>
      <c r="AT3484" s="68"/>
    </row>
    <row r="3485" spans="20:46" ht="18.75" customHeight="1">
      <c r="T3485" s="68"/>
      <c r="U3485" s="68"/>
      <c r="V3485" s="68"/>
      <c r="W3485" s="68"/>
      <c r="X3485" s="68"/>
      <c r="Y3485" s="68"/>
      <c r="Z3485" s="68"/>
      <c r="AA3485" s="68"/>
      <c r="AB3485" s="68"/>
      <c r="AC3485" s="68"/>
      <c r="AD3485" s="68"/>
      <c r="AE3485" s="68"/>
      <c r="AF3485" s="68"/>
      <c r="AH3485" s="68"/>
      <c r="AI3485" s="68"/>
      <c r="AJ3485" s="68"/>
      <c r="AK3485" s="68"/>
      <c r="AL3485" s="68"/>
      <c r="AM3485" s="68"/>
      <c r="AN3485" s="68"/>
      <c r="AO3485" s="68"/>
      <c r="AP3485" s="68"/>
      <c r="AQ3485" s="68"/>
      <c r="AR3485" s="68"/>
      <c r="AS3485" s="68"/>
      <c r="AT3485" s="68"/>
    </row>
    <row r="3486" spans="20:46" ht="18.75" customHeight="1">
      <c r="T3486" s="68"/>
      <c r="U3486" s="68"/>
      <c r="V3486" s="68"/>
      <c r="W3486" s="68"/>
      <c r="X3486" s="68"/>
      <c r="Y3486" s="68"/>
      <c r="Z3486" s="68"/>
      <c r="AA3486" s="68"/>
      <c r="AB3486" s="68"/>
      <c r="AC3486" s="68"/>
      <c r="AD3486" s="68"/>
      <c r="AE3486" s="68"/>
      <c r="AF3486" s="68"/>
      <c r="AH3486" s="68"/>
      <c r="AI3486" s="68"/>
      <c r="AJ3486" s="68"/>
      <c r="AK3486" s="68"/>
      <c r="AL3486" s="68"/>
      <c r="AM3486" s="68"/>
      <c r="AN3486" s="68"/>
      <c r="AO3486" s="68"/>
      <c r="AP3486" s="68"/>
      <c r="AQ3486" s="68"/>
      <c r="AR3486" s="68"/>
      <c r="AS3486" s="68"/>
      <c r="AT3486" s="68"/>
    </row>
    <row r="3487" spans="20:46" ht="18.75" customHeight="1">
      <c r="T3487" s="68"/>
      <c r="U3487" s="68"/>
      <c r="V3487" s="68"/>
      <c r="W3487" s="68"/>
      <c r="X3487" s="68"/>
      <c r="Y3487" s="68"/>
      <c r="Z3487" s="68"/>
      <c r="AA3487" s="68"/>
      <c r="AB3487" s="68"/>
      <c r="AC3487" s="68"/>
      <c r="AD3487" s="68"/>
      <c r="AE3487" s="68"/>
      <c r="AF3487" s="68"/>
      <c r="AH3487" s="68"/>
      <c r="AI3487" s="68"/>
      <c r="AJ3487" s="68"/>
      <c r="AK3487" s="68"/>
      <c r="AL3487" s="68"/>
      <c r="AM3487" s="68"/>
      <c r="AN3487" s="68"/>
      <c r="AO3487" s="68"/>
      <c r="AP3487" s="68"/>
      <c r="AQ3487" s="68"/>
      <c r="AR3487" s="68"/>
      <c r="AS3487" s="68"/>
      <c r="AT3487" s="68"/>
    </row>
    <row r="3488" spans="20:46" ht="18.75" customHeight="1">
      <c r="T3488" s="68"/>
      <c r="U3488" s="68"/>
      <c r="V3488" s="68"/>
      <c r="W3488" s="68"/>
      <c r="X3488" s="68"/>
      <c r="Y3488" s="68"/>
      <c r="Z3488" s="68"/>
      <c r="AA3488" s="68"/>
      <c r="AB3488" s="68"/>
      <c r="AC3488" s="68"/>
      <c r="AD3488" s="68"/>
      <c r="AE3488" s="68"/>
      <c r="AF3488" s="68"/>
      <c r="AH3488" s="68"/>
      <c r="AI3488" s="68"/>
      <c r="AJ3488" s="68"/>
      <c r="AK3488" s="68"/>
      <c r="AL3488" s="68"/>
      <c r="AM3488" s="68"/>
      <c r="AN3488" s="68"/>
      <c r="AO3488" s="68"/>
      <c r="AP3488" s="68"/>
      <c r="AQ3488" s="68"/>
      <c r="AR3488" s="68"/>
      <c r="AS3488" s="68"/>
      <c r="AT3488" s="68"/>
    </row>
    <row r="3489" spans="20:46" ht="18.75" customHeight="1">
      <c r="T3489" s="68"/>
      <c r="U3489" s="68"/>
      <c r="V3489" s="68"/>
      <c r="W3489" s="68"/>
      <c r="X3489" s="68"/>
      <c r="Y3489" s="68"/>
      <c r="Z3489" s="68"/>
      <c r="AA3489" s="68"/>
      <c r="AB3489" s="68"/>
      <c r="AC3489" s="68"/>
      <c r="AD3489" s="68"/>
      <c r="AE3489" s="68"/>
      <c r="AF3489" s="68"/>
      <c r="AH3489" s="68"/>
      <c r="AI3489" s="68"/>
      <c r="AJ3489" s="68"/>
      <c r="AK3489" s="68"/>
      <c r="AL3489" s="68"/>
      <c r="AM3489" s="68"/>
      <c r="AN3489" s="68"/>
      <c r="AO3489" s="68"/>
      <c r="AP3489" s="68"/>
      <c r="AQ3489" s="68"/>
      <c r="AR3489" s="68"/>
      <c r="AS3489" s="68"/>
      <c r="AT3489" s="68"/>
    </row>
    <row r="3490" spans="20:46" ht="18.75" customHeight="1">
      <c r="T3490" s="68"/>
      <c r="U3490" s="68"/>
      <c r="V3490" s="68"/>
      <c r="W3490" s="68"/>
      <c r="X3490" s="68"/>
      <c r="Y3490" s="68"/>
      <c r="Z3490" s="68"/>
      <c r="AA3490" s="68"/>
      <c r="AB3490" s="68"/>
      <c r="AC3490" s="68"/>
      <c r="AD3490" s="68"/>
      <c r="AE3490" s="68"/>
      <c r="AF3490" s="68"/>
      <c r="AH3490" s="68"/>
      <c r="AI3490" s="68"/>
      <c r="AJ3490" s="68"/>
      <c r="AK3490" s="68"/>
      <c r="AL3490" s="68"/>
      <c r="AM3490" s="68"/>
      <c r="AN3490" s="68"/>
      <c r="AO3490" s="68"/>
      <c r="AP3490" s="68"/>
      <c r="AQ3490" s="68"/>
      <c r="AR3490" s="68"/>
      <c r="AS3490" s="68"/>
      <c r="AT3490" s="68"/>
    </row>
    <row r="3491" spans="20:46" ht="18.75" customHeight="1">
      <c r="T3491" s="68"/>
      <c r="U3491" s="68"/>
      <c r="V3491" s="68"/>
      <c r="W3491" s="68"/>
      <c r="X3491" s="68"/>
      <c r="Y3491" s="68"/>
      <c r="Z3491" s="68"/>
      <c r="AA3491" s="68"/>
      <c r="AB3491" s="68"/>
      <c r="AC3491" s="68"/>
      <c r="AD3491" s="68"/>
      <c r="AE3491" s="68"/>
      <c r="AF3491" s="68"/>
      <c r="AH3491" s="68"/>
      <c r="AI3491" s="68"/>
      <c r="AJ3491" s="68"/>
      <c r="AK3491" s="68"/>
      <c r="AL3491" s="68"/>
      <c r="AM3491" s="68"/>
      <c r="AN3491" s="68"/>
      <c r="AO3491" s="68"/>
      <c r="AP3491" s="68"/>
      <c r="AQ3491" s="68"/>
      <c r="AR3491" s="68"/>
      <c r="AS3491" s="68"/>
      <c r="AT3491" s="68"/>
    </row>
    <row r="3492" spans="20:46" ht="18.75" customHeight="1">
      <c r="T3492" s="68"/>
      <c r="U3492" s="68"/>
      <c r="V3492" s="68"/>
      <c r="W3492" s="68"/>
      <c r="X3492" s="68"/>
      <c r="Y3492" s="68"/>
      <c r="Z3492" s="68"/>
      <c r="AA3492" s="68"/>
      <c r="AB3492" s="68"/>
      <c r="AC3492" s="68"/>
      <c r="AD3492" s="68"/>
      <c r="AE3492" s="68"/>
      <c r="AF3492" s="68"/>
      <c r="AH3492" s="68"/>
      <c r="AI3492" s="68"/>
      <c r="AJ3492" s="68"/>
      <c r="AK3492" s="68"/>
      <c r="AL3492" s="68"/>
      <c r="AM3492" s="68"/>
      <c r="AN3492" s="68"/>
      <c r="AO3492" s="68"/>
      <c r="AP3492" s="68"/>
      <c r="AQ3492" s="68"/>
      <c r="AR3492" s="68"/>
      <c r="AS3492" s="68"/>
      <c r="AT3492" s="68"/>
    </row>
    <row r="3493" spans="20:46" ht="18.75" customHeight="1">
      <c r="T3493" s="68"/>
      <c r="U3493" s="68"/>
      <c r="V3493" s="68"/>
      <c r="W3493" s="68"/>
      <c r="X3493" s="68"/>
      <c r="Y3493" s="68"/>
      <c r="Z3493" s="68"/>
      <c r="AA3493" s="68"/>
      <c r="AB3493" s="68"/>
      <c r="AC3493" s="68"/>
      <c r="AD3493" s="68"/>
      <c r="AE3493" s="68"/>
      <c r="AF3493" s="68"/>
      <c r="AH3493" s="68"/>
      <c r="AI3493" s="68"/>
      <c r="AJ3493" s="68"/>
      <c r="AK3493" s="68"/>
      <c r="AL3493" s="68"/>
      <c r="AM3493" s="68"/>
      <c r="AN3493" s="68"/>
      <c r="AO3493" s="68"/>
      <c r="AP3493" s="68"/>
      <c r="AQ3493" s="68"/>
      <c r="AR3493" s="68"/>
      <c r="AS3493" s="68"/>
      <c r="AT3493" s="68"/>
    </row>
    <row r="3494" spans="20:46" ht="18.75" customHeight="1">
      <c r="T3494" s="68"/>
      <c r="U3494" s="68"/>
      <c r="V3494" s="68"/>
      <c r="W3494" s="68"/>
      <c r="X3494" s="68"/>
      <c r="Y3494" s="68"/>
      <c r="Z3494" s="68"/>
      <c r="AA3494" s="68"/>
      <c r="AB3494" s="68"/>
      <c r="AC3494" s="68"/>
      <c r="AD3494" s="68"/>
      <c r="AE3494" s="68"/>
      <c r="AF3494" s="68"/>
      <c r="AH3494" s="68"/>
      <c r="AI3494" s="68"/>
      <c r="AJ3494" s="68"/>
      <c r="AK3494" s="68"/>
      <c r="AL3494" s="68"/>
      <c r="AM3494" s="68"/>
      <c r="AN3494" s="68"/>
      <c r="AO3494" s="68"/>
      <c r="AP3494" s="68"/>
      <c r="AQ3494" s="68"/>
      <c r="AR3494" s="68"/>
      <c r="AS3494" s="68"/>
      <c r="AT3494" s="68"/>
    </row>
    <row r="3495" spans="20:46" ht="18.75" customHeight="1">
      <c r="T3495" s="68"/>
      <c r="U3495" s="68"/>
      <c r="V3495" s="68"/>
      <c r="W3495" s="68"/>
      <c r="X3495" s="68"/>
      <c r="Y3495" s="68"/>
      <c r="Z3495" s="68"/>
      <c r="AA3495" s="68"/>
      <c r="AB3495" s="68"/>
      <c r="AC3495" s="68"/>
      <c r="AD3495" s="68"/>
      <c r="AE3495" s="68"/>
      <c r="AF3495" s="68"/>
      <c r="AH3495" s="68"/>
      <c r="AI3495" s="68"/>
      <c r="AJ3495" s="68"/>
      <c r="AK3495" s="68"/>
      <c r="AL3495" s="68"/>
      <c r="AM3495" s="68"/>
      <c r="AN3495" s="68"/>
      <c r="AO3495" s="68"/>
      <c r="AP3495" s="68"/>
      <c r="AQ3495" s="68"/>
      <c r="AR3495" s="68"/>
      <c r="AS3495" s="68"/>
      <c r="AT3495" s="68"/>
    </row>
    <row r="3496" spans="20:46" ht="18.75" customHeight="1">
      <c r="T3496" s="68"/>
      <c r="U3496" s="68"/>
      <c r="V3496" s="68"/>
      <c r="W3496" s="68"/>
      <c r="X3496" s="68"/>
      <c r="Y3496" s="68"/>
      <c r="Z3496" s="68"/>
      <c r="AA3496" s="68"/>
      <c r="AB3496" s="68"/>
      <c r="AC3496" s="68"/>
      <c r="AD3496" s="68"/>
      <c r="AE3496" s="68"/>
      <c r="AF3496" s="68"/>
      <c r="AH3496" s="68"/>
      <c r="AI3496" s="68"/>
      <c r="AJ3496" s="68"/>
      <c r="AK3496" s="68"/>
      <c r="AL3496" s="68"/>
      <c r="AM3496" s="68"/>
      <c r="AN3496" s="68"/>
      <c r="AO3496" s="68"/>
      <c r="AP3496" s="68"/>
      <c r="AQ3496" s="68"/>
      <c r="AR3496" s="68"/>
      <c r="AS3496" s="68"/>
      <c r="AT3496" s="68"/>
    </row>
    <row r="3497" spans="20:46" ht="18.75" customHeight="1">
      <c r="T3497" s="68"/>
      <c r="U3497" s="68"/>
      <c r="V3497" s="68"/>
      <c r="W3497" s="68"/>
      <c r="X3497" s="68"/>
      <c r="Y3497" s="68"/>
      <c r="Z3497" s="68"/>
      <c r="AA3497" s="68"/>
      <c r="AB3497" s="68"/>
      <c r="AC3497" s="68"/>
      <c r="AD3497" s="68"/>
      <c r="AE3497" s="68"/>
      <c r="AF3497" s="68"/>
      <c r="AH3497" s="68"/>
      <c r="AI3497" s="68"/>
      <c r="AJ3497" s="68"/>
      <c r="AK3497" s="68"/>
      <c r="AL3497" s="68"/>
      <c r="AM3497" s="68"/>
      <c r="AN3497" s="68"/>
      <c r="AO3497" s="68"/>
      <c r="AP3497" s="68"/>
      <c r="AQ3497" s="68"/>
      <c r="AR3497" s="68"/>
      <c r="AS3497" s="68"/>
      <c r="AT3497" s="68"/>
    </row>
    <row r="3498" spans="20:46" ht="18.75" customHeight="1">
      <c r="T3498" s="68"/>
      <c r="U3498" s="68"/>
      <c r="V3498" s="68"/>
      <c r="W3498" s="68"/>
      <c r="X3498" s="68"/>
      <c r="Y3498" s="68"/>
      <c r="Z3498" s="68"/>
      <c r="AA3498" s="68"/>
      <c r="AB3498" s="68"/>
      <c r="AC3498" s="68"/>
      <c r="AD3498" s="68"/>
      <c r="AE3498" s="68"/>
      <c r="AF3498" s="68"/>
      <c r="AH3498" s="68"/>
      <c r="AI3498" s="68"/>
      <c r="AJ3498" s="68"/>
      <c r="AK3498" s="68"/>
      <c r="AL3498" s="68"/>
      <c r="AM3498" s="68"/>
      <c r="AN3498" s="68"/>
      <c r="AO3498" s="68"/>
      <c r="AP3498" s="68"/>
      <c r="AQ3498" s="68"/>
      <c r="AR3498" s="68"/>
      <c r="AS3498" s="68"/>
      <c r="AT3498" s="68"/>
    </row>
    <row r="3499" spans="20:46" ht="18.75" customHeight="1">
      <c r="T3499" s="68"/>
      <c r="U3499" s="68"/>
      <c r="V3499" s="68"/>
      <c r="W3499" s="68"/>
      <c r="X3499" s="68"/>
      <c r="Y3499" s="68"/>
      <c r="Z3499" s="68"/>
      <c r="AA3499" s="68"/>
      <c r="AB3499" s="68"/>
      <c r="AC3499" s="68"/>
      <c r="AD3499" s="68"/>
      <c r="AE3499" s="68"/>
      <c r="AF3499" s="68"/>
      <c r="AH3499" s="68"/>
      <c r="AI3499" s="68"/>
      <c r="AJ3499" s="68"/>
      <c r="AK3499" s="68"/>
      <c r="AL3499" s="68"/>
      <c r="AM3499" s="68"/>
      <c r="AN3499" s="68"/>
      <c r="AO3499" s="68"/>
      <c r="AP3499" s="68"/>
      <c r="AQ3499" s="68"/>
      <c r="AR3499" s="68"/>
      <c r="AS3499" s="68"/>
      <c r="AT3499" s="68"/>
    </row>
    <row r="3500" spans="20:46" ht="18.75" customHeight="1">
      <c r="T3500" s="68"/>
      <c r="U3500" s="68"/>
      <c r="V3500" s="68"/>
      <c r="W3500" s="68"/>
      <c r="X3500" s="68"/>
      <c r="Y3500" s="68"/>
      <c r="Z3500" s="68"/>
      <c r="AA3500" s="68"/>
      <c r="AB3500" s="68"/>
      <c r="AC3500" s="68"/>
      <c r="AD3500" s="68"/>
      <c r="AE3500" s="68"/>
      <c r="AF3500" s="68"/>
      <c r="AH3500" s="68"/>
      <c r="AI3500" s="68"/>
      <c r="AJ3500" s="68"/>
      <c r="AK3500" s="68"/>
      <c r="AL3500" s="68"/>
      <c r="AM3500" s="68"/>
      <c r="AN3500" s="68"/>
      <c r="AO3500" s="68"/>
      <c r="AP3500" s="68"/>
      <c r="AQ3500" s="68"/>
      <c r="AR3500" s="68"/>
      <c r="AS3500" s="68"/>
      <c r="AT3500" s="68"/>
    </row>
    <row r="3501" spans="20:46" ht="18.75" customHeight="1">
      <c r="T3501" s="68"/>
      <c r="U3501" s="68"/>
      <c r="V3501" s="68"/>
      <c r="W3501" s="68"/>
      <c r="X3501" s="68"/>
      <c r="Y3501" s="68"/>
      <c r="Z3501" s="68"/>
      <c r="AA3501" s="68"/>
      <c r="AB3501" s="68"/>
      <c r="AC3501" s="68"/>
      <c r="AD3501" s="68"/>
      <c r="AE3501" s="68"/>
      <c r="AF3501" s="68"/>
      <c r="AH3501" s="68"/>
      <c r="AI3501" s="68"/>
      <c r="AJ3501" s="68"/>
      <c r="AK3501" s="68"/>
      <c r="AL3501" s="68"/>
      <c r="AM3501" s="68"/>
      <c r="AN3501" s="68"/>
      <c r="AO3501" s="68"/>
      <c r="AP3501" s="68"/>
      <c r="AQ3501" s="68"/>
      <c r="AR3501" s="68"/>
      <c r="AS3501" s="68"/>
      <c r="AT3501" s="68"/>
    </row>
    <row r="3502" spans="20:46" ht="18.75" customHeight="1">
      <c r="T3502" s="68"/>
      <c r="U3502" s="68"/>
      <c r="V3502" s="68"/>
      <c r="W3502" s="68"/>
      <c r="X3502" s="68"/>
      <c r="Y3502" s="68"/>
      <c r="Z3502" s="68"/>
      <c r="AA3502" s="68"/>
      <c r="AB3502" s="68"/>
      <c r="AC3502" s="68"/>
      <c r="AD3502" s="68"/>
      <c r="AE3502" s="68"/>
      <c r="AF3502" s="68"/>
      <c r="AH3502" s="68"/>
      <c r="AI3502" s="68"/>
      <c r="AJ3502" s="68"/>
      <c r="AK3502" s="68"/>
      <c r="AL3502" s="68"/>
      <c r="AM3502" s="68"/>
      <c r="AN3502" s="68"/>
      <c r="AO3502" s="68"/>
      <c r="AP3502" s="68"/>
      <c r="AQ3502" s="68"/>
      <c r="AR3502" s="68"/>
      <c r="AS3502" s="68"/>
      <c r="AT3502" s="68"/>
    </row>
    <row r="3503" spans="20:46" ht="18.75" customHeight="1">
      <c r="T3503" s="68"/>
      <c r="U3503" s="68"/>
      <c r="V3503" s="68"/>
      <c r="W3503" s="68"/>
      <c r="X3503" s="68"/>
      <c r="Y3503" s="68"/>
      <c r="Z3503" s="68"/>
      <c r="AA3503" s="68"/>
      <c r="AB3503" s="68"/>
      <c r="AC3503" s="68"/>
      <c r="AD3503" s="68"/>
      <c r="AE3503" s="68"/>
      <c r="AF3503" s="68"/>
      <c r="AH3503" s="68"/>
      <c r="AI3503" s="68"/>
      <c r="AJ3503" s="68"/>
      <c r="AK3503" s="68"/>
      <c r="AL3503" s="68"/>
      <c r="AM3503" s="68"/>
      <c r="AN3503" s="68"/>
      <c r="AO3503" s="68"/>
      <c r="AP3503" s="68"/>
      <c r="AQ3503" s="68"/>
      <c r="AR3503" s="68"/>
      <c r="AS3503" s="68"/>
      <c r="AT3503" s="68"/>
    </row>
    <row r="3504" spans="20:46" ht="18.75" customHeight="1">
      <c r="T3504" s="68"/>
      <c r="U3504" s="68"/>
      <c r="V3504" s="68"/>
      <c r="W3504" s="68"/>
      <c r="X3504" s="68"/>
      <c r="Y3504" s="68"/>
      <c r="Z3504" s="68"/>
      <c r="AA3504" s="68"/>
      <c r="AB3504" s="68"/>
      <c r="AC3504" s="68"/>
      <c r="AD3504" s="68"/>
      <c r="AE3504" s="68"/>
      <c r="AF3504" s="68"/>
      <c r="AH3504" s="68"/>
      <c r="AI3504" s="68"/>
      <c r="AJ3504" s="68"/>
      <c r="AK3504" s="68"/>
      <c r="AL3504" s="68"/>
      <c r="AM3504" s="68"/>
      <c r="AN3504" s="68"/>
      <c r="AO3504" s="68"/>
      <c r="AP3504" s="68"/>
      <c r="AQ3504" s="68"/>
      <c r="AR3504" s="68"/>
      <c r="AS3504" s="68"/>
      <c r="AT3504" s="68"/>
    </row>
    <row r="3505" spans="20:46" ht="18.75" customHeight="1">
      <c r="T3505" s="68"/>
      <c r="U3505" s="68"/>
      <c r="V3505" s="68"/>
      <c r="W3505" s="68"/>
      <c r="X3505" s="68"/>
      <c r="Y3505" s="68"/>
      <c r="Z3505" s="68"/>
      <c r="AA3505" s="68"/>
      <c r="AB3505" s="68"/>
      <c r="AC3505" s="68"/>
      <c r="AD3505" s="68"/>
      <c r="AE3505" s="68"/>
      <c r="AF3505" s="68"/>
      <c r="AH3505" s="68"/>
      <c r="AI3505" s="68"/>
      <c r="AJ3505" s="68"/>
      <c r="AK3505" s="68"/>
      <c r="AL3505" s="68"/>
      <c r="AM3505" s="68"/>
      <c r="AN3505" s="68"/>
      <c r="AO3505" s="68"/>
      <c r="AP3505" s="68"/>
      <c r="AQ3505" s="68"/>
      <c r="AR3505" s="68"/>
      <c r="AS3505" s="68"/>
      <c r="AT3505" s="68"/>
    </row>
    <row r="3506" spans="20:46" ht="18.75" customHeight="1">
      <c r="T3506" s="68"/>
      <c r="U3506" s="68"/>
      <c r="V3506" s="68"/>
      <c r="W3506" s="68"/>
      <c r="X3506" s="68"/>
      <c r="Y3506" s="68"/>
      <c r="Z3506" s="68"/>
      <c r="AA3506" s="68"/>
      <c r="AB3506" s="68"/>
      <c r="AC3506" s="68"/>
      <c r="AD3506" s="68"/>
      <c r="AE3506" s="68"/>
      <c r="AF3506" s="68"/>
      <c r="AH3506" s="68"/>
      <c r="AI3506" s="68"/>
      <c r="AJ3506" s="68"/>
      <c r="AK3506" s="68"/>
      <c r="AL3506" s="68"/>
      <c r="AM3506" s="68"/>
      <c r="AN3506" s="68"/>
      <c r="AO3506" s="68"/>
      <c r="AP3506" s="68"/>
      <c r="AQ3506" s="68"/>
      <c r="AR3506" s="68"/>
      <c r="AS3506" s="68"/>
      <c r="AT3506" s="68"/>
    </row>
    <row r="3507" spans="20:46" ht="18.75" customHeight="1">
      <c r="T3507" s="68"/>
      <c r="U3507" s="68"/>
      <c r="V3507" s="68"/>
      <c r="W3507" s="68"/>
      <c r="X3507" s="68"/>
      <c r="Y3507" s="68"/>
      <c r="Z3507" s="68"/>
      <c r="AA3507" s="68"/>
      <c r="AB3507" s="68"/>
      <c r="AC3507" s="68"/>
      <c r="AD3507" s="68"/>
      <c r="AE3507" s="68"/>
      <c r="AF3507" s="68"/>
      <c r="AH3507" s="68"/>
      <c r="AI3507" s="68"/>
      <c r="AJ3507" s="68"/>
      <c r="AK3507" s="68"/>
      <c r="AL3507" s="68"/>
      <c r="AM3507" s="68"/>
      <c r="AN3507" s="68"/>
      <c r="AO3507" s="68"/>
      <c r="AP3507" s="68"/>
      <c r="AQ3507" s="68"/>
      <c r="AR3507" s="68"/>
      <c r="AS3507" s="68"/>
      <c r="AT3507" s="68"/>
    </row>
    <row r="3508" spans="20:46" ht="18.75" customHeight="1">
      <c r="T3508" s="68"/>
      <c r="U3508" s="68"/>
      <c r="V3508" s="68"/>
      <c r="W3508" s="68"/>
      <c r="X3508" s="68"/>
      <c r="Y3508" s="68"/>
      <c r="Z3508" s="68"/>
      <c r="AA3508" s="68"/>
      <c r="AB3508" s="68"/>
      <c r="AC3508" s="68"/>
      <c r="AD3508" s="68"/>
      <c r="AE3508" s="68"/>
      <c r="AF3508" s="68"/>
      <c r="AH3508" s="68"/>
      <c r="AI3508" s="68"/>
      <c r="AJ3508" s="68"/>
      <c r="AK3508" s="68"/>
      <c r="AL3508" s="68"/>
      <c r="AM3508" s="68"/>
      <c r="AN3508" s="68"/>
      <c r="AO3508" s="68"/>
      <c r="AP3508" s="68"/>
      <c r="AQ3508" s="68"/>
      <c r="AR3508" s="68"/>
      <c r="AS3508" s="68"/>
      <c r="AT3508" s="68"/>
    </row>
    <row r="3509" spans="20:46" ht="18.75" customHeight="1">
      <c r="T3509" s="68"/>
      <c r="U3509" s="68"/>
      <c r="V3509" s="68"/>
      <c r="W3509" s="68"/>
      <c r="X3509" s="68"/>
      <c r="Y3509" s="68"/>
      <c r="Z3509" s="68"/>
      <c r="AA3509" s="68"/>
      <c r="AB3509" s="68"/>
      <c r="AC3509" s="68"/>
      <c r="AD3509" s="68"/>
      <c r="AE3509" s="68"/>
      <c r="AF3509" s="68"/>
      <c r="AH3509" s="68"/>
      <c r="AI3509" s="68"/>
      <c r="AJ3509" s="68"/>
      <c r="AK3509" s="68"/>
      <c r="AL3509" s="68"/>
      <c r="AM3509" s="68"/>
      <c r="AN3509" s="68"/>
      <c r="AO3509" s="68"/>
      <c r="AP3509" s="68"/>
      <c r="AQ3509" s="68"/>
      <c r="AR3509" s="68"/>
      <c r="AS3509" s="68"/>
      <c r="AT3509" s="68"/>
    </row>
    <row r="3510" spans="20:46" ht="18.75" customHeight="1">
      <c r="T3510" s="68"/>
      <c r="U3510" s="68"/>
      <c r="V3510" s="68"/>
      <c r="W3510" s="68"/>
      <c r="X3510" s="68"/>
      <c r="Y3510" s="68"/>
      <c r="Z3510" s="68"/>
      <c r="AA3510" s="68"/>
      <c r="AB3510" s="68"/>
      <c r="AC3510" s="68"/>
      <c r="AD3510" s="68"/>
      <c r="AE3510" s="68"/>
      <c r="AF3510" s="68"/>
      <c r="AH3510" s="68"/>
      <c r="AI3510" s="68"/>
      <c r="AJ3510" s="68"/>
      <c r="AK3510" s="68"/>
      <c r="AL3510" s="68"/>
      <c r="AM3510" s="68"/>
      <c r="AN3510" s="68"/>
      <c r="AO3510" s="68"/>
      <c r="AP3510" s="68"/>
      <c r="AQ3510" s="68"/>
      <c r="AR3510" s="68"/>
      <c r="AS3510" s="68"/>
      <c r="AT3510" s="68"/>
    </row>
    <row r="3511" spans="20:46" ht="18.75" customHeight="1">
      <c r="T3511" s="68"/>
      <c r="U3511" s="68"/>
      <c r="V3511" s="68"/>
      <c r="W3511" s="68"/>
      <c r="X3511" s="68"/>
      <c r="Y3511" s="68"/>
      <c r="Z3511" s="68"/>
      <c r="AA3511" s="68"/>
      <c r="AB3511" s="68"/>
      <c r="AC3511" s="68"/>
      <c r="AD3511" s="68"/>
      <c r="AE3511" s="68"/>
      <c r="AF3511" s="68"/>
      <c r="AH3511" s="68"/>
      <c r="AI3511" s="68"/>
      <c r="AJ3511" s="68"/>
      <c r="AK3511" s="68"/>
      <c r="AL3511" s="68"/>
      <c r="AM3511" s="68"/>
      <c r="AN3511" s="68"/>
      <c r="AO3511" s="68"/>
      <c r="AP3511" s="68"/>
      <c r="AQ3511" s="68"/>
      <c r="AR3511" s="68"/>
      <c r="AS3511" s="68"/>
      <c r="AT3511" s="68"/>
    </row>
    <row r="3512" spans="20:46" ht="18.75" customHeight="1">
      <c r="T3512" s="68"/>
      <c r="U3512" s="68"/>
      <c r="V3512" s="68"/>
      <c r="W3512" s="68"/>
      <c r="X3512" s="68"/>
      <c r="Y3512" s="68"/>
      <c r="Z3512" s="68"/>
      <c r="AA3512" s="68"/>
      <c r="AB3512" s="68"/>
      <c r="AC3512" s="68"/>
      <c r="AD3512" s="68"/>
      <c r="AE3512" s="68"/>
      <c r="AF3512" s="68"/>
      <c r="AH3512" s="68"/>
      <c r="AI3512" s="68"/>
      <c r="AJ3512" s="68"/>
      <c r="AK3512" s="68"/>
      <c r="AL3512" s="68"/>
      <c r="AM3512" s="68"/>
      <c r="AN3512" s="68"/>
      <c r="AO3512" s="68"/>
      <c r="AP3512" s="68"/>
      <c r="AQ3512" s="68"/>
      <c r="AR3512" s="68"/>
      <c r="AS3512" s="68"/>
      <c r="AT3512" s="68"/>
    </row>
    <row r="3513" spans="20:46" ht="18.75" customHeight="1">
      <c r="T3513" s="68"/>
      <c r="U3513" s="68"/>
      <c r="V3513" s="68"/>
      <c r="W3513" s="68"/>
      <c r="X3513" s="68"/>
      <c r="Y3513" s="68"/>
      <c r="Z3513" s="68"/>
      <c r="AA3513" s="68"/>
      <c r="AB3513" s="68"/>
      <c r="AC3513" s="68"/>
      <c r="AD3513" s="68"/>
      <c r="AE3513" s="68"/>
      <c r="AF3513" s="68"/>
      <c r="AH3513" s="68"/>
      <c r="AI3513" s="68"/>
      <c r="AJ3513" s="68"/>
      <c r="AK3513" s="68"/>
      <c r="AL3513" s="68"/>
      <c r="AM3513" s="68"/>
      <c r="AN3513" s="68"/>
      <c r="AO3513" s="68"/>
      <c r="AP3513" s="68"/>
      <c r="AQ3513" s="68"/>
      <c r="AR3513" s="68"/>
      <c r="AS3513" s="68"/>
      <c r="AT3513" s="68"/>
    </row>
    <row r="3514" spans="20:46" ht="18.75" customHeight="1">
      <c r="T3514" s="68"/>
      <c r="U3514" s="68"/>
      <c r="V3514" s="68"/>
      <c r="W3514" s="68"/>
      <c r="X3514" s="68"/>
      <c r="Y3514" s="68"/>
      <c r="Z3514" s="68"/>
      <c r="AA3514" s="68"/>
      <c r="AB3514" s="68"/>
      <c r="AC3514" s="68"/>
      <c r="AD3514" s="68"/>
      <c r="AE3514" s="68"/>
      <c r="AF3514" s="68"/>
      <c r="AH3514" s="68"/>
      <c r="AI3514" s="68"/>
      <c r="AJ3514" s="68"/>
      <c r="AK3514" s="68"/>
      <c r="AL3514" s="68"/>
      <c r="AM3514" s="68"/>
      <c r="AN3514" s="68"/>
      <c r="AO3514" s="68"/>
      <c r="AP3514" s="68"/>
      <c r="AQ3514" s="68"/>
      <c r="AR3514" s="68"/>
      <c r="AS3514" s="68"/>
      <c r="AT3514" s="68"/>
    </row>
    <row r="3515" spans="20:46" ht="18.75" customHeight="1">
      <c r="T3515" s="68"/>
      <c r="U3515" s="68"/>
      <c r="V3515" s="68"/>
      <c r="W3515" s="68"/>
      <c r="X3515" s="68"/>
      <c r="Y3515" s="68"/>
      <c r="Z3515" s="68"/>
      <c r="AA3515" s="68"/>
      <c r="AB3515" s="68"/>
      <c r="AC3515" s="68"/>
      <c r="AD3515" s="68"/>
      <c r="AE3515" s="68"/>
      <c r="AF3515" s="68"/>
      <c r="AH3515" s="68"/>
      <c r="AI3515" s="68"/>
      <c r="AJ3515" s="68"/>
      <c r="AK3515" s="68"/>
      <c r="AL3515" s="68"/>
      <c r="AM3515" s="68"/>
      <c r="AN3515" s="68"/>
      <c r="AO3515" s="68"/>
      <c r="AP3515" s="68"/>
      <c r="AQ3515" s="68"/>
      <c r="AR3515" s="68"/>
      <c r="AS3515" s="68"/>
      <c r="AT3515" s="68"/>
    </row>
    <row r="3516" spans="20:46" ht="18.75" customHeight="1">
      <c r="T3516" s="68"/>
      <c r="U3516" s="68"/>
      <c r="V3516" s="68"/>
      <c r="W3516" s="68"/>
      <c r="X3516" s="68"/>
      <c r="Y3516" s="68"/>
      <c r="Z3516" s="68"/>
      <c r="AA3516" s="68"/>
      <c r="AB3516" s="68"/>
      <c r="AC3516" s="68"/>
      <c r="AD3516" s="68"/>
      <c r="AE3516" s="68"/>
      <c r="AF3516" s="68"/>
      <c r="AH3516" s="68"/>
      <c r="AI3516" s="68"/>
      <c r="AJ3516" s="68"/>
      <c r="AK3516" s="68"/>
      <c r="AL3516" s="68"/>
      <c r="AM3516" s="68"/>
      <c r="AN3516" s="68"/>
      <c r="AO3516" s="68"/>
      <c r="AP3516" s="68"/>
      <c r="AQ3516" s="68"/>
      <c r="AR3516" s="68"/>
      <c r="AS3516" s="68"/>
      <c r="AT3516" s="68"/>
    </row>
    <row r="3517" spans="20:46" ht="18.75" customHeight="1">
      <c r="T3517" s="68"/>
      <c r="U3517" s="68"/>
      <c r="V3517" s="68"/>
      <c r="W3517" s="68"/>
      <c r="X3517" s="68"/>
      <c r="Y3517" s="68"/>
      <c r="Z3517" s="68"/>
      <c r="AA3517" s="68"/>
      <c r="AB3517" s="68"/>
      <c r="AC3517" s="68"/>
      <c r="AD3517" s="68"/>
      <c r="AE3517" s="68"/>
      <c r="AF3517" s="68"/>
      <c r="AH3517" s="68"/>
      <c r="AI3517" s="68"/>
      <c r="AJ3517" s="68"/>
      <c r="AK3517" s="68"/>
      <c r="AL3517" s="68"/>
      <c r="AM3517" s="68"/>
      <c r="AN3517" s="68"/>
      <c r="AO3517" s="68"/>
      <c r="AP3517" s="68"/>
      <c r="AQ3517" s="68"/>
      <c r="AR3517" s="68"/>
      <c r="AS3517" s="68"/>
      <c r="AT3517" s="68"/>
    </row>
    <row r="3518" spans="20:46" ht="18.75" customHeight="1">
      <c r="T3518" s="68"/>
      <c r="U3518" s="68"/>
      <c r="V3518" s="68"/>
      <c r="W3518" s="68"/>
      <c r="X3518" s="68"/>
      <c r="Y3518" s="68"/>
      <c r="Z3518" s="68"/>
      <c r="AA3518" s="68"/>
      <c r="AB3518" s="68"/>
      <c r="AC3518" s="68"/>
      <c r="AD3518" s="68"/>
      <c r="AE3518" s="68"/>
      <c r="AF3518" s="68"/>
      <c r="AH3518" s="68"/>
      <c r="AI3518" s="68"/>
      <c r="AJ3518" s="68"/>
      <c r="AK3518" s="68"/>
      <c r="AL3518" s="68"/>
      <c r="AM3518" s="68"/>
      <c r="AN3518" s="68"/>
      <c r="AO3518" s="68"/>
      <c r="AP3518" s="68"/>
      <c r="AQ3518" s="68"/>
      <c r="AR3518" s="68"/>
      <c r="AS3518" s="68"/>
      <c r="AT3518" s="68"/>
    </row>
    <row r="3519" spans="20:46" ht="18.75" customHeight="1">
      <c r="T3519" s="68"/>
      <c r="U3519" s="68"/>
      <c r="V3519" s="68"/>
      <c r="W3519" s="68"/>
      <c r="X3519" s="68"/>
      <c r="Y3519" s="68"/>
      <c r="Z3519" s="68"/>
      <c r="AA3519" s="68"/>
      <c r="AB3519" s="68"/>
      <c r="AC3519" s="68"/>
      <c r="AD3519" s="68"/>
      <c r="AE3519" s="68"/>
      <c r="AF3519" s="68"/>
      <c r="AH3519" s="68"/>
      <c r="AI3519" s="68"/>
      <c r="AJ3519" s="68"/>
      <c r="AK3519" s="68"/>
      <c r="AL3519" s="68"/>
      <c r="AM3519" s="68"/>
      <c r="AN3519" s="68"/>
      <c r="AO3519" s="68"/>
      <c r="AP3519" s="68"/>
      <c r="AQ3519" s="68"/>
      <c r="AR3519" s="68"/>
      <c r="AS3519" s="68"/>
      <c r="AT3519" s="68"/>
    </row>
    <row r="3520" spans="20:46" ht="18.75" customHeight="1">
      <c r="T3520" s="68"/>
      <c r="U3520" s="68"/>
      <c r="V3520" s="68"/>
      <c r="W3520" s="68"/>
      <c r="X3520" s="68"/>
      <c r="Y3520" s="68"/>
      <c r="Z3520" s="68"/>
      <c r="AA3520" s="68"/>
      <c r="AB3520" s="68"/>
      <c r="AC3520" s="68"/>
      <c r="AD3520" s="68"/>
      <c r="AE3520" s="68"/>
      <c r="AF3520" s="68"/>
      <c r="AH3520" s="68"/>
      <c r="AI3520" s="68"/>
      <c r="AJ3520" s="68"/>
      <c r="AK3520" s="68"/>
      <c r="AL3520" s="68"/>
      <c r="AM3520" s="68"/>
      <c r="AN3520" s="68"/>
      <c r="AO3520" s="68"/>
      <c r="AP3520" s="68"/>
      <c r="AQ3520" s="68"/>
      <c r="AR3520" s="68"/>
      <c r="AS3520" s="68"/>
      <c r="AT3520" s="68"/>
    </row>
    <row r="3521" spans="20:46" ht="18.75" customHeight="1">
      <c r="T3521" s="68"/>
      <c r="U3521" s="68"/>
      <c r="V3521" s="68"/>
      <c r="W3521" s="68"/>
      <c r="X3521" s="68"/>
      <c r="Y3521" s="68"/>
      <c r="Z3521" s="68"/>
      <c r="AA3521" s="68"/>
      <c r="AB3521" s="68"/>
      <c r="AC3521" s="68"/>
      <c r="AD3521" s="68"/>
      <c r="AE3521" s="68"/>
      <c r="AF3521" s="68"/>
      <c r="AH3521" s="68"/>
      <c r="AI3521" s="68"/>
      <c r="AJ3521" s="68"/>
      <c r="AK3521" s="68"/>
      <c r="AL3521" s="68"/>
      <c r="AM3521" s="68"/>
      <c r="AN3521" s="68"/>
      <c r="AO3521" s="68"/>
      <c r="AP3521" s="68"/>
      <c r="AQ3521" s="68"/>
      <c r="AR3521" s="68"/>
      <c r="AS3521" s="68"/>
      <c r="AT3521" s="68"/>
    </row>
    <row r="3522" spans="20:46" ht="18.75" customHeight="1">
      <c r="T3522" s="68"/>
      <c r="U3522" s="68"/>
      <c r="V3522" s="68"/>
      <c r="W3522" s="68"/>
      <c r="X3522" s="68"/>
      <c r="Y3522" s="68"/>
      <c r="Z3522" s="68"/>
      <c r="AA3522" s="68"/>
      <c r="AB3522" s="68"/>
      <c r="AC3522" s="68"/>
      <c r="AD3522" s="68"/>
      <c r="AE3522" s="68"/>
      <c r="AF3522" s="68"/>
      <c r="AH3522" s="68"/>
      <c r="AI3522" s="68"/>
      <c r="AJ3522" s="68"/>
      <c r="AK3522" s="68"/>
      <c r="AL3522" s="68"/>
      <c r="AM3522" s="68"/>
      <c r="AN3522" s="68"/>
      <c r="AO3522" s="68"/>
      <c r="AP3522" s="68"/>
      <c r="AQ3522" s="68"/>
      <c r="AR3522" s="68"/>
      <c r="AS3522" s="68"/>
      <c r="AT3522" s="68"/>
    </row>
    <row r="3523" spans="20:46" ht="18.75" customHeight="1">
      <c r="T3523" s="68"/>
      <c r="U3523" s="68"/>
      <c r="V3523" s="68"/>
      <c r="W3523" s="68"/>
      <c r="X3523" s="68"/>
      <c r="Y3523" s="68"/>
      <c r="Z3523" s="68"/>
      <c r="AA3523" s="68"/>
      <c r="AB3523" s="68"/>
      <c r="AC3523" s="68"/>
      <c r="AD3523" s="68"/>
      <c r="AE3523" s="68"/>
      <c r="AF3523" s="68"/>
      <c r="AH3523" s="68"/>
      <c r="AI3523" s="68"/>
      <c r="AJ3523" s="68"/>
      <c r="AK3523" s="68"/>
      <c r="AL3523" s="68"/>
      <c r="AM3523" s="68"/>
      <c r="AN3523" s="68"/>
      <c r="AO3523" s="68"/>
      <c r="AP3523" s="68"/>
      <c r="AQ3523" s="68"/>
      <c r="AR3523" s="68"/>
      <c r="AS3523" s="68"/>
      <c r="AT3523" s="68"/>
    </row>
    <row r="3524" spans="20:46" ht="18.75" customHeight="1">
      <c r="T3524" s="68"/>
      <c r="U3524" s="68"/>
      <c r="V3524" s="68"/>
      <c r="W3524" s="68"/>
      <c r="X3524" s="68"/>
      <c r="Y3524" s="68"/>
      <c r="Z3524" s="68"/>
      <c r="AA3524" s="68"/>
      <c r="AB3524" s="68"/>
      <c r="AC3524" s="68"/>
      <c r="AD3524" s="68"/>
      <c r="AE3524" s="68"/>
      <c r="AF3524" s="68"/>
      <c r="AH3524" s="68"/>
      <c r="AI3524" s="68"/>
      <c r="AJ3524" s="68"/>
      <c r="AK3524" s="68"/>
      <c r="AL3524" s="68"/>
      <c r="AM3524" s="68"/>
      <c r="AN3524" s="68"/>
      <c r="AO3524" s="68"/>
      <c r="AP3524" s="68"/>
      <c r="AQ3524" s="68"/>
      <c r="AR3524" s="68"/>
      <c r="AS3524" s="68"/>
      <c r="AT3524" s="68"/>
    </row>
    <row r="3525" spans="20:46" ht="18.75" customHeight="1">
      <c r="T3525" s="68"/>
      <c r="U3525" s="68"/>
      <c r="V3525" s="68"/>
      <c r="W3525" s="68"/>
      <c r="X3525" s="68"/>
      <c r="Y3525" s="68"/>
      <c r="Z3525" s="68"/>
      <c r="AA3525" s="68"/>
      <c r="AB3525" s="68"/>
      <c r="AC3525" s="68"/>
      <c r="AD3525" s="68"/>
      <c r="AE3525" s="68"/>
      <c r="AF3525" s="68"/>
      <c r="AH3525" s="68"/>
      <c r="AI3525" s="68"/>
      <c r="AJ3525" s="68"/>
      <c r="AK3525" s="68"/>
      <c r="AL3525" s="68"/>
      <c r="AM3525" s="68"/>
      <c r="AN3525" s="68"/>
      <c r="AO3525" s="68"/>
      <c r="AP3525" s="68"/>
      <c r="AQ3525" s="68"/>
      <c r="AR3525" s="68"/>
      <c r="AS3525" s="68"/>
      <c r="AT3525" s="68"/>
    </row>
    <row r="3526" spans="20:46" ht="18.75" customHeight="1">
      <c r="T3526" s="68"/>
      <c r="U3526" s="68"/>
      <c r="V3526" s="68"/>
      <c r="W3526" s="68"/>
      <c r="X3526" s="68"/>
      <c r="Y3526" s="68"/>
      <c r="Z3526" s="68"/>
      <c r="AA3526" s="68"/>
      <c r="AB3526" s="68"/>
      <c r="AC3526" s="68"/>
      <c r="AD3526" s="68"/>
      <c r="AE3526" s="68"/>
      <c r="AF3526" s="68"/>
      <c r="AH3526" s="68"/>
      <c r="AI3526" s="68"/>
      <c r="AJ3526" s="68"/>
      <c r="AK3526" s="68"/>
      <c r="AL3526" s="68"/>
      <c r="AM3526" s="68"/>
      <c r="AN3526" s="68"/>
      <c r="AO3526" s="68"/>
      <c r="AP3526" s="68"/>
      <c r="AQ3526" s="68"/>
      <c r="AR3526" s="68"/>
      <c r="AS3526" s="68"/>
      <c r="AT3526" s="68"/>
    </row>
    <row r="3527" spans="20:46" ht="18.75" customHeight="1">
      <c r="T3527" s="68"/>
      <c r="U3527" s="68"/>
      <c r="V3527" s="68"/>
      <c r="W3527" s="68"/>
      <c r="X3527" s="68"/>
      <c r="Y3527" s="68"/>
      <c r="Z3527" s="68"/>
      <c r="AA3527" s="68"/>
      <c r="AB3527" s="68"/>
      <c r="AC3527" s="68"/>
      <c r="AD3527" s="68"/>
      <c r="AE3527" s="68"/>
      <c r="AF3527" s="68"/>
      <c r="AH3527" s="68"/>
      <c r="AI3527" s="68"/>
      <c r="AJ3527" s="68"/>
      <c r="AK3527" s="68"/>
      <c r="AL3527" s="68"/>
      <c r="AM3527" s="68"/>
      <c r="AN3527" s="68"/>
      <c r="AO3527" s="68"/>
      <c r="AP3527" s="68"/>
      <c r="AQ3527" s="68"/>
      <c r="AR3527" s="68"/>
      <c r="AS3527" s="68"/>
      <c r="AT3527" s="68"/>
    </row>
    <row r="3528" spans="20:46" ht="18.75" customHeight="1">
      <c r="T3528" s="68"/>
      <c r="U3528" s="68"/>
      <c r="V3528" s="68"/>
      <c r="W3528" s="68"/>
      <c r="X3528" s="68"/>
      <c r="Y3528" s="68"/>
      <c r="Z3528" s="68"/>
      <c r="AA3528" s="68"/>
      <c r="AB3528" s="68"/>
      <c r="AC3528" s="68"/>
      <c r="AD3528" s="68"/>
      <c r="AE3528" s="68"/>
      <c r="AF3528" s="68"/>
      <c r="AH3528" s="68"/>
      <c r="AI3528" s="68"/>
      <c r="AJ3528" s="68"/>
      <c r="AK3528" s="68"/>
      <c r="AL3528" s="68"/>
      <c r="AM3528" s="68"/>
      <c r="AN3528" s="68"/>
      <c r="AO3528" s="68"/>
      <c r="AP3528" s="68"/>
      <c r="AQ3528" s="68"/>
      <c r="AR3528" s="68"/>
      <c r="AS3528" s="68"/>
      <c r="AT3528" s="68"/>
    </row>
    <row r="3529" spans="20:46" ht="18.75" customHeight="1">
      <c r="T3529" s="68"/>
      <c r="U3529" s="68"/>
      <c r="V3529" s="68"/>
      <c r="W3529" s="68"/>
      <c r="X3529" s="68"/>
      <c r="Y3529" s="68"/>
      <c r="Z3529" s="68"/>
      <c r="AA3529" s="68"/>
      <c r="AB3529" s="68"/>
      <c r="AC3529" s="68"/>
      <c r="AD3529" s="68"/>
      <c r="AE3529" s="68"/>
      <c r="AF3529" s="68"/>
      <c r="AH3529" s="68"/>
      <c r="AI3529" s="68"/>
      <c r="AJ3529" s="68"/>
      <c r="AK3529" s="68"/>
      <c r="AL3529" s="68"/>
      <c r="AM3529" s="68"/>
      <c r="AN3529" s="68"/>
      <c r="AO3529" s="68"/>
      <c r="AP3529" s="68"/>
      <c r="AQ3529" s="68"/>
      <c r="AR3529" s="68"/>
      <c r="AS3529" s="68"/>
      <c r="AT3529" s="68"/>
    </row>
    <row r="3530" spans="20:46" ht="18.75" customHeight="1">
      <c r="T3530" s="68"/>
      <c r="U3530" s="68"/>
      <c r="V3530" s="68"/>
      <c r="W3530" s="68"/>
      <c r="X3530" s="68"/>
      <c r="Y3530" s="68"/>
      <c r="Z3530" s="68"/>
      <c r="AA3530" s="68"/>
      <c r="AB3530" s="68"/>
      <c r="AC3530" s="68"/>
      <c r="AD3530" s="68"/>
      <c r="AE3530" s="68"/>
      <c r="AF3530" s="68"/>
      <c r="AH3530" s="68"/>
      <c r="AI3530" s="68"/>
      <c r="AJ3530" s="68"/>
      <c r="AK3530" s="68"/>
      <c r="AL3530" s="68"/>
      <c r="AM3530" s="68"/>
      <c r="AN3530" s="68"/>
      <c r="AO3530" s="68"/>
      <c r="AP3530" s="68"/>
      <c r="AQ3530" s="68"/>
      <c r="AR3530" s="68"/>
      <c r="AS3530" s="68"/>
      <c r="AT3530" s="68"/>
    </row>
    <row r="3531" spans="20:46" ht="18.75" customHeight="1">
      <c r="T3531" s="68"/>
      <c r="U3531" s="68"/>
      <c r="V3531" s="68"/>
      <c r="W3531" s="68"/>
      <c r="X3531" s="68"/>
      <c r="Y3531" s="68"/>
      <c r="Z3531" s="68"/>
      <c r="AA3531" s="68"/>
      <c r="AB3531" s="68"/>
      <c r="AC3531" s="68"/>
      <c r="AD3531" s="68"/>
      <c r="AE3531" s="68"/>
      <c r="AF3531" s="68"/>
      <c r="AH3531" s="68"/>
      <c r="AI3531" s="68"/>
      <c r="AJ3531" s="68"/>
      <c r="AK3531" s="68"/>
      <c r="AL3531" s="68"/>
      <c r="AM3531" s="68"/>
      <c r="AN3531" s="68"/>
      <c r="AO3531" s="68"/>
      <c r="AP3531" s="68"/>
      <c r="AQ3531" s="68"/>
      <c r="AR3531" s="68"/>
      <c r="AS3531" s="68"/>
      <c r="AT3531" s="68"/>
    </row>
    <row r="3532" spans="20:46" ht="18.75" customHeight="1">
      <c r="T3532" s="68"/>
      <c r="U3532" s="68"/>
      <c r="V3532" s="68"/>
      <c r="W3532" s="68"/>
      <c r="X3532" s="68"/>
      <c r="Y3532" s="68"/>
      <c r="Z3532" s="68"/>
      <c r="AA3532" s="68"/>
      <c r="AB3532" s="68"/>
      <c r="AC3532" s="68"/>
      <c r="AD3532" s="68"/>
      <c r="AE3532" s="68"/>
      <c r="AF3532" s="68"/>
      <c r="AH3532" s="68"/>
      <c r="AI3532" s="68"/>
      <c r="AJ3532" s="68"/>
      <c r="AK3532" s="68"/>
      <c r="AL3532" s="68"/>
      <c r="AM3532" s="68"/>
      <c r="AN3532" s="68"/>
      <c r="AO3532" s="68"/>
      <c r="AP3532" s="68"/>
      <c r="AQ3532" s="68"/>
      <c r="AR3532" s="68"/>
      <c r="AS3532" s="68"/>
      <c r="AT3532" s="68"/>
    </row>
    <row r="3533" spans="20:46" ht="18.75" customHeight="1">
      <c r="T3533" s="68"/>
      <c r="U3533" s="68"/>
      <c r="V3533" s="68"/>
      <c r="W3533" s="68"/>
      <c r="X3533" s="68"/>
      <c r="Y3533" s="68"/>
      <c r="Z3533" s="68"/>
      <c r="AA3533" s="68"/>
      <c r="AB3533" s="68"/>
      <c r="AC3533" s="68"/>
      <c r="AD3533" s="68"/>
      <c r="AE3533" s="68"/>
      <c r="AF3533" s="68"/>
      <c r="AH3533" s="68"/>
      <c r="AI3533" s="68"/>
      <c r="AJ3533" s="68"/>
      <c r="AK3533" s="68"/>
      <c r="AL3533" s="68"/>
      <c r="AM3533" s="68"/>
      <c r="AN3533" s="68"/>
      <c r="AO3533" s="68"/>
      <c r="AP3533" s="68"/>
      <c r="AQ3533" s="68"/>
      <c r="AR3533" s="68"/>
      <c r="AS3533" s="68"/>
      <c r="AT3533" s="68"/>
    </row>
    <row r="3534" spans="20:46" ht="18.75" customHeight="1">
      <c r="T3534" s="68"/>
      <c r="U3534" s="68"/>
      <c r="V3534" s="68"/>
      <c r="W3534" s="68"/>
      <c r="X3534" s="68"/>
      <c r="Y3534" s="68"/>
      <c r="Z3534" s="68"/>
      <c r="AA3534" s="68"/>
      <c r="AB3534" s="68"/>
      <c r="AC3534" s="68"/>
      <c r="AD3534" s="68"/>
      <c r="AE3534" s="68"/>
      <c r="AF3534" s="68"/>
      <c r="AH3534" s="68"/>
      <c r="AI3534" s="68"/>
      <c r="AJ3534" s="68"/>
      <c r="AK3534" s="68"/>
      <c r="AL3534" s="68"/>
      <c r="AM3534" s="68"/>
      <c r="AN3534" s="68"/>
      <c r="AO3534" s="68"/>
      <c r="AP3534" s="68"/>
      <c r="AQ3534" s="68"/>
      <c r="AR3534" s="68"/>
      <c r="AS3534" s="68"/>
      <c r="AT3534" s="68"/>
    </row>
    <row r="3535" spans="20:46" ht="18.75" customHeight="1">
      <c r="T3535" s="68"/>
      <c r="U3535" s="68"/>
      <c r="V3535" s="68"/>
      <c r="W3535" s="68"/>
      <c r="X3535" s="68"/>
      <c r="Y3535" s="68"/>
      <c r="Z3535" s="68"/>
      <c r="AA3535" s="68"/>
      <c r="AB3535" s="68"/>
      <c r="AC3535" s="68"/>
      <c r="AD3535" s="68"/>
      <c r="AE3535" s="68"/>
      <c r="AF3535" s="68"/>
      <c r="AH3535" s="68"/>
      <c r="AI3535" s="68"/>
      <c r="AJ3535" s="68"/>
      <c r="AK3535" s="68"/>
      <c r="AL3535" s="68"/>
      <c r="AM3535" s="68"/>
      <c r="AN3535" s="68"/>
      <c r="AO3535" s="68"/>
      <c r="AP3535" s="68"/>
      <c r="AQ3535" s="68"/>
      <c r="AR3535" s="68"/>
      <c r="AS3535" s="68"/>
      <c r="AT3535" s="68"/>
    </row>
    <row r="3536" spans="20:46" ht="18.75" customHeight="1">
      <c r="T3536" s="68"/>
      <c r="U3536" s="68"/>
      <c r="V3536" s="68"/>
      <c r="W3536" s="68"/>
      <c r="X3536" s="68"/>
      <c r="Y3536" s="68"/>
      <c r="Z3536" s="68"/>
      <c r="AA3536" s="68"/>
      <c r="AB3536" s="68"/>
      <c r="AC3536" s="68"/>
      <c r="AD3536" s="68"/>
      <c r="AE3536" s="68"/>
      <c r="AF3536" s="68"/>
      <c r="AH3536" s="68"/>
      <c r="AI3536" s="68"/>
      <c r="AJ3536" s="68"/>
      <c r="AK3536" s="68"/>
      <c r="AL3536" s="68"/>
      <c r="AM3536" s="68"/>
      <c r="AN3536" s="68"/>
      <c r="AO3536" s="68"/>
      <c r="AP3536" s="68"/>
      <c r="AQ3536" s="68"/>
      <c r="AR3536" s="68"/>
      <c r="AS3536" s="68"/>
      <c r="AT3536" s="68"/>
    </row>
    <row r="3537" spans="20:46" ht="18.75" customHeight="1">
      <c r="T3537" s="68"/>
      <c r="U3537" s="68"/>
      <c r="V3537" s="68"/>
      <c r="W3537" s="68"/>
      <c r="X3537" s="68"/>
      <c r="Y3537" s="68"/>
      <c r="Z3537" s="68"/>
      <c r="AA3537" s="68"/>
      <c r="AB3537" s="68"/>
      <c r="AC3537" s="68"/>
      <c r="AD3537" s="68"/>
      <c r="AE3537" s="68"/>
      <c r="AF3537" s="68"/>
      <c r="AH3537" s="68"/>
      <c r="AI3537" s="68"/>
      <c r="AJ3537" s="68"/>
      <c r="AK3537" s="68"/>
      <c r="AL3537" s="68"/>
      <c r="AM3537" s="68"/>
      <c r="AN3537" s="68"/>
      <c r="AO3537" s="68"/>
      <c r="AP3537" s="68"/>
      <c r="AQ3537" s="68"/>
      <c r="AR3537" s="68"/>
      <c r="AS3537" s="68"/>
      <c r="AT3537" s="68"/>
    </row>
    <row r="3538" spans="20:46" ht="18.75" customHeight="1">
      <c r="T3538" s="68"/>
      <c r="U3538" s="68"/>
      <c r="V3538" s="68"/>
      <c r="W3538" s="68"/>
      <c r="X3538" s="68"/>
      <c r="Y3538" s="68"/>
      <c r="Z3538" s="68"/>
      <c r="AA3538" s="68"/>
      <c r="AB3538" s="68"/>
      <c r="AC3538" s="68"/>
      <c r="AD3538" s="68"/>
      <c r="AE3538" s="68"/>
      <c r="AF3538" s="68"/>
      <c r="AH3538" s="68"/>
      <c r="AI3538" s="68"/>
      <c r="AJ3538" s="68"/>
      <c r="AK3538" s="68"/>
      <c r="AL3538" s="68"/>
      <c r="AM3538" s="68"/>
      <c r="AN3538" s="68"/>
      <c r="AO3538" s="68"/>
      <c r="AP3538" s="68"/>
      <c r="AQ3538" s="68"/>
      <c r="AR3538" s="68"/>
      <c r="AS3538" s="68"/>
      <c r="AT3538" s="68"/>
    </row>
    <row r="3539" spans="20:46" ht="18.75" customHeight="1">
      <c r="T3539" s="68"/>
      <c r="U3539" s="68"/>
      <c r="V3539" s="68"/>
      <c r="W3539" s="68"/>
      <c r="X3539" s="68"/>
      <c r="Y3539" s="68"/>
      <c r="Z3539" s="68"/>
      <c r="AA3539" s="68"/>
      <c r="AB3539" s="68"/>
      <c r="AC3539" s="68"/>
      <c r="AD3539" s="68"/>
      <c r="AE3539" s="68"/>
      <c r="AF3539" s="68"/>
      <c r="AH3539" s="68"/>
      <c r="AI3539" s="68"/>
      <c r="AJ3539" s="68"/>
      <c r="AK3539" s="68"/>
      <c r="AL3539" s="68"/>
      <c r="AM3539" s="68"/>
      <c r="AN3539" s="68"/>
      <c r="AO3539" s="68"/>
      <c r="AP3539" s="68"/>
      <c r="AQ3539" s="68"/>
      <c r="AR3539" s="68"/>
      <c r="AS3539" s="68"/>
      <c r="AT3539" s="68"/>
    </row>
    <row r="3540" spans="20:46" ht="18.75" customHeight="1">
      <c r="T3540" s="68"/>
      <c r="U3540" s="68"/>
      <c r="V3540" s="68"/>
      <c r="W3540" s="68"/>
      <c r="X3540" s="68"/>
      <c r="Y3540" s="68"/>
      <c r="Z3540" s="68"/>
      <c r="AA3540" s="68"/>
      <c r="AB3540" s="68"/>
      <c r="AC3540" s="68"/>
      <c r="AD3540" s="68"/>
      <c r="AE3540" s="68"/>
      <c r="AF3540" s="68"/>
      <c r="AH3540" s="68"/>
      <c r="AI3540" s="68"/>
      <c r="AJ3540" s="68"/>
      <c r="AK3540" s="68"/>
      <c r="AL3540" s="68"/>
      <c r="AM3540" s="68"/>
      <c r="AN3540" s="68"/>
      <c r="AO3540" s="68"/>
      <c r="AP3540" s="68"/>
      <c r="AQ3540" s="68"/>
      <c r="AR3540" s="68"/>
      <c r="AS3540" s="68"/>
      <c r="AT3540" s="68"/>
    </row>
    <row r="3541" spans="20:46" ht="18.75" customHeight="1">
      <c r="T3541" s="68"/>
      <c r="U3541" s="68"/>
      <c r="V3541" s="68"/>
      <c r="W3541" s="68"/>
      <c r="X3541" s="68"/>
      <c r="Y3541" s="68"/>
      <c r="Z3541" s="68"/>
      <c r="AA3541" s="68"/>
      <c r="AB3541" s="68"/>
      <c r="AC3541" s="68"/>
      <c r="AD3541" s="68"/>
      <c r="AE3541" s="68"/>
      <c r="AF3541" s="68"/>
      <c r="AH3541" s="68"/>
      <c r="AI3541" s="68"/>
      <c r="AJ3541" s="68"/>
      <c r="AK3541" s="68"/>
      <c r="AL3541" s="68"/>
      <c r="AM3541" s="68"/>
      <c r="AN3541" s="68"/>
      <c r="AO3541" s="68"/>
      <c r="AP3541" s="68"/>
      <c r="AQ3541" s="68"/>
      <c r="AR3541" s="68"/>
      <c r="AS3541" s="68"/>
      <c r="AT3541" s="68"/>
    </row>
    <row r="3542" spans="20:46" ht="18.75" customHeight="1">
      <c r="T3542" s="68"/>
      <c r="U3542" s="68"/>
      <c r="V3542" s="68"/>
      <c r="W3542" s="68"/>
      <c r="X3542" s="68"/>
      <c r="Y3542" s="68"/>
      <c r="Z3542" s="68"/>
      <c r="AA3542" s="68"/>
      <c r="AB3542" s="68"/>
      <c r="AC3542" s="68"/>
      <c r="AD3542" s="68"/>
      <c r="AE3542" s="68"/>
      <c r="AF3542" s="68"/>
      <c r="AH3542" s="68"/>
      <c r="AI3542" s="68"/>
      <c r="AJ3542" s="68"/>
      <c r="AK3542" s="68"/>
      <c r="AL3542" s="68"/>
      <c r="AM3542" s="68"/>
      <c r="AN3542" s="68"/>
      <c r="AO3542" s="68"/>
      <c r="AP3542" s="68"/>
      <c r="AQ3542" s="68"/>
      <c r="AR3542" s="68"/>
      <c r="AS3542" s="68"/>
      <c r="AT3542" s="68"/>
    </row>
    <row r="3543" spans="20:46" ht="18.75" customHeight="1">
      <c r="T3543" s="68"/>
      <c r="U3543" s="68"/>
      <c r="V3543" s="68"/>
      <c r="W3543" s="68"/>
      <c r="X3543" s="68"/>
      <c r="Y3543" s="68"/>
      <c r="Z3543" s="68"/>
      <c r="AA3543" s="68"/>
      <c r="AB3543" s="68"/>
      <c r="AC3543" s="68"/>
      <c r="AD3543" s="68"/>
      <c r="AE3543" s="68"/>
      <c r="AF3543" s="68"/>
      <c r="AH3543" s="68"/>
      <c r="AI3543" s="68"/>
      <c r="AJ3543" s="68"/>
      <c r="AK3543" s="68"/>
      <c r="AL3543" s="68"/>
      <c r="AM3543" s="68"/>
      <c r="AN3543" s="68"/>
      <c r="AO3543" s="68"/>
      <c r="AP3543" s="68"/>
      <c r="AQ3543" s="68"/>
      <c r="AR3543" s="68"/>
      <c r="AS3543" s="68"/>
      <c r="AT3543" s="68"/>
    </row>
    <row r="3544" spans="20:46" ht="18.75" customHeight="1">
      <c r="T3544" s="68"/>
      <c r="U3544" s="68"/>
      <c r="V3544" s="68"/>
      <c r="W3544" s="68"/>
      <c r="X3544" s="68"/>
      <c r="Y3544" s="68"/>
      <c r="Z3544" s="68"/>
      <c r="AA3544" s="68"/>
      <c r="AB3544" s="68"/>
      <c r="AC3544" s="68"/>
      <c r="AD3544" s="68"/>
      <c r="AE3544" s="68"/>
      <c r="AF3544" s="68"/>
      <c r="AH3544" s="68"/>
      <c r="AI3544" s="68"/>
      <c r="AJ3544" s="68"/>
      <c r="AK3544" s="68"/>
      <c r="AL3544" s="68"/>
      <c r="AM3544" s="68"/>
      <c r="AN3544" s="68"/>
      <c r="AO3544" s="68"/>
      <c r="AP3544" s="68"/>
      <c r="AQ3544" s="68"/>
      <c r="AR3544" s="68"/>
      <c r="AS3544" s="68"/>
      <c r="AT3544" s="68"/>
    </row>
    <row r="3545" spans="20:46" ht="18.75" customHeight="1">
      <c r="T3545" s="68"/>
      <c r="U3545" s="68"/>
      <c r="V3545" s="68"/>
      <c r="W3545" s="68"/>
      <c r="X3545" s="68"/>
      <c r="Y3545" s="68"/>
      <c r="Z3545" s="68"/>
      <c r="AA3545" s="68"/>
      <c r="AB3545" s="68"/>
      <c r="AC3545" s="68"/>
      <c r="AD3545" s="68"/>
      <c r="AE3545" s="68"/>
      <c r="AF3545" s="68"/>
      <c r="AH3545" s="68"/>
      <c r="AI3545" s="68"/>
      <c r="AJ3545" s="68"/>
      <c r="AK3545" s="68"/>
      <c r="AL3545" s="68"/>
      <c r="AM3545" s="68"/>
      <c r="AN3545" s="68"/>
      <c r="AO3545" s="68"/>
      <c r="AP3545" s="68"/>
      <c r="AQ3545" s="68"/>
      <c r="AR3545" s="68"/>
      <c r="AS3545" s="68"/>
      <c r="AT3545" s="68"/>
    </row>
    <row r="3546" spans="20:46" ht="18.75" customHeight="1">
      <c r="T3546" s="68"/>
      <c r="U3546" s="68"/>
      <c r="V3546" s="68"/>
      <c r="W3546" s="68"/>
      <c r="X3546" s="68"/>
      <c r="Y3546" s="68"/>
      <c r="Z3546" s="68"/>
      <c r="AA3546" s="68"/>
      <c r="AB3546" s="68"/>
      <c r="AC3546" s="68"/>
      <c r="AD3546" s="68"/>
      <c r="AE3546" s="68"/>
      <c r="AF3546" s="68"/>
      <c r="AH3546" s="68"/>
      <c r="AI3546" s="68"/>
      <c r="AJ3546" s="68"/>
      <c r="AK3546" s="68"/>
      <c r="AL3546" s="68"/>
      <c r="AM3546" s="68"/>
      <c r="AN3546" s="68"/>
      <c r="AO3546" s="68"/>
      <c r="AP3546" s="68"/>
      <c r="AQ3546" s="68"/>
      <c r="AR3546" s="68"/>
      <c r="AS3546" s="68"/>
      <c r="AT3546" s="68"/>
    </row>
    <row r="3547" spans="20:46" ht="18.75" customHeight="1">
      <c r="T3547" s="68"/>
      <c r="U3547" s="68"/>
      <c r="V3547" s="68"/>
      <c r="W3547" s="68"/>
      <c r="X3547" s="68"/>
      <c r="Y3547" s="68"/>
      <c r="Z3547" s="68"/>
      <c r="AA3547" s="68"/>
      <c r="AB3547" s="68"/>
      <c r="AC3547" s="68"/>
      <c r="AD3547" s="68"/>
      <c r="AE3547" s="68"/>
      <c r="AF3547" s="68"/>
      <c r="AH3547" s="68"/>
      <c r="AI3547" s="68"/>
      <c r="AJ3547" s="68"/>
      <c r="AK3547" s="68"/>
      <c r="AL3547" s="68"/>
      <c r="AM3547" s="68"/>
      <c r="AN3547" s="68"/>
      <c r="AO3547" s="68"/>
      <c r="AP3547" s="68"/>
      <c r="AQ3547" s="68"/>
      <c r="AR3547" s="68"/>
      <c r="AS3547" s="68"/>
      <c r="AT3547" s="68"/>
    </row>
    <row r="3548" spans="20:46" ht="18.75" customHeight="1">
      <c r="T3548" s="68"/>
      <c r="U3548" s="68"/>
      <c r="V3548" s="68"/>
      <c r="W3548" s="68"/>
      <c r="X3548" s="68"/>
      <c r="Y3548" s="68"/>
      <c r="Z3548" s="68"/>
      <c r="AA3548" s="68"/>
      <c r="AB3548" s="68"/>
      <c r="AC3548" s="68"/>
      <c r="AD3548" s="68"/>
      <c r="AE3548" s="68"/>
      <c r="AF3548" s="68"/>
      <c r="AH3548" s="68"/>
      <c r="AI3548" s="68"/>
      <c r="AJ3548" s="68"/>
      <c r="AK3548" s="68"/>
      <c r="AL3548" s="68"/>
      <c r="AM3548" s="68"/>
      <c r="AN3548" s="68"/>
      <c r="AO3548" s="68"/>
      <c r="AP3548" s="68"/>
      <c r="AQ3548" s="68"/>
      <c r="AR3548" s="68"/>
      <c r="AS3548" s="68"/>
      <c r="AT3548" s="68"/>
    </row>
    <row r="3549" spans="20:46" ht="18.75" customHeight="1">
      <c r="T3549" s="68"/>
      <c r="U3549" s="68"/>
      <c r="V3549" s="68"/>
      <c r="W3549" s="68"/>
      <c r="X3549" s="68"/>
      <c r="Y3549" s="68"/>
      <c r="Z3549" s="68"/>
      <c r="AA3549" s="68"/>
      <c r="AB3549" s="68"/>
      <c r="AC3549" s="68"/>
      <c r="AD3549" s="68"/>
      <c r="AE3549" s="68"/>
      <c r="AF3549" s="68"/>
      <c r="AH3549" s="68"/>
      <c r="AI3549" s="68"/>
      <c r="AJ3549" s="68"/>
      <c r="AK3549" s="68"/>
      <c r="AL3549" s="68"/>
      <c r="AM3549" s="68"/>
      <c r="AN3549" s="68"/>
      <c r="AO3549" s="68"/>
      <c r="AP3549" s="68"/>
      <c r="AQ3549" s="68"/>
      <c r="AR3549" s="68"/>
      <c r="AS3549" s="68"/>
      <c r="AT3549" s="68"/>
    </row>
    <row r="3550" spans="20:46" ht="18.75" customHeight="1">
      <c r="T3550" s="68"/>
      <c r="U3550" s="68"/>
      <c r="V3550" s="68"/>
      <c r="W3550" s="68"/>
      <c r="X3550" s="68"/>
      <c r="Y3550" s="68"/>
      <c r="Z3550" s="68"/>
      <c r="AA3550" s="68"/>
      <c r="AB3550" s="68"/>
      <c r="AC3550" s="68"/>
      <c r="AD3550" s="68"/>
      <c r="AE3550" s="68"/>
      <c r="AF3550" s="68"/>
      <c r="AH3550" s="68"/>
      <c r="AI3550" s="68"/>
      <c r="AJ3550" s="68"/>
      <c r="AK3550" s="68"/>
      <c r="AL3550" s="68"/>
      <c r="AM3550" s="68"/>
      <c r="AN3550" s="68"/>
      <c r="AO3550" s="68"/>
      <c r="AP3550" s="68"/>
      <c r="AQ3550" s="68"/>
      <c r="AR3550" s="68"/>
      <c r="AS3550" s="68"/>
      <c r="AT3550" s="68"/>
    </row>
    <row r="3551" spans="20:46" ht="18.75" customHeight="1">
      <c r="T3551" s="68"/>
      <c r="U3551" s="68"/>
      <c r="V3551" s="68"/>
      <c r="W3551" s="68"/>
      <c r="X3551" s="68"/>
      <c r="Y3551" s="68"/>
      <c r="Z3551" s="68"/>
      <c r="AA3551" s="68"/>
      <c r="AB3551" s="68"/>
      <c r="AC3551" s="68"/>
      <c r="AD3551" s="68"/>
      <c r="AE3551" s="68"/>
      <c r="AF3551" s="68"/>
      <c r="AH3551" s="68"/>
      <c r="AI3551" s="68"/>
      <c r="AJ3551" s="68"/>
      <c r="AK3551" s="68"/>
      <c r="AL3551" s="68"/>
      <c r="AM3551" s="68"/>
      <c r="AN3551" s="68"/>
      <c r="AO3551" s="68"/>
      <c r="AP3551" s="68"/>
      <c r="AQ3551" s="68"/>
      <c r="AR3551" s="68"/>
      <c r="AS3551" s="68"/>
      <c r="AT3551" s="68"/>
    </row>
    <row r="3552" spans="20:46" ht="18.75" customHeight="1">
      <c r="T3552" s="68"/>
      <c r="U3552" s="68"/>
      <c r="V3552" s="68"/>
      <c r="W3552" s="68"/>
      <c r="X3552" s="68"/>
      <c r="Y3552" s="68"/>
      <c r="Z3552" s="68"/>
      <c r="AA3552" s="68"/>
      <c r="AB3552" s="68"/>
      <c r="AC3552" s="68"/>
      <c r="AD3552" s="68"/>
      <c r="AE3552" s="68"/>
      <c r="AF3552" s="68"/>
      <c r="AH3552" s="68"/>
      <c r="AI3552" s="68"/>
      <c r="AJ3552" s="68"/>
      <c r="AK3552" s="68"/>
      <c r="AL3552" s="68"/>
      <c r="AM3552" s="68"/>
      <c r="AN3552" s="68"/>
      <c r="AO3552" s="68"/>
      <c r="AP3552" s="68"/>
      <c r="AQ3552" s="68"/>
      <c r="AR3552" s="68"/>
      <c r="AS3552" s="68"/>
      <c r="AT3552" s="68"/>
    </row>
    <row r="3553" spans="20:46" ht="18.75" customHeight="1">
      <c r="T3553" s="68"/>
      <c r="U3553" s="68"/>
      <c r="V3553" s="68"/>
      <c r="W3553" s="68"/>
      <c r="X3553" s="68"/>
      <c r="Y3553" s="68"/>
      <c r="Z3553" s="68"/>
      <c r="AA3553" s="68"/>
      <c r="AB3553" s="68"/>
      <c r="AC3553" s="68"/>
      <c r="AD3553" s="68"/>
      <c r="AE3553" s="68"/>
      <c r="AF3553" s="68"/>
      <c r="AH3553" s="68"/>
      <c r="AI3553" s="68"/>
      <c r="AJ3553" s="68"/>
      <c r="AK3553" s="68"/>
      <c r="AL3553" s="68"/>
      <c r="AM3553" s="68"/>
      <c r="AN3553" s="68"/>
      <c r="AO3553" s="68"/>
      <c r="AP3553" s="68"/>
      <c r="AQ3553" s="68"/>
      <c r="AR3553" s="68"/>
      <c r="AS3553" s="68"/>
      <c r="AT3553" s="68"/>
    </row>
    <row r="3554" spans="20:46" ht="18.75" customHeight="1">
      <c r="T3554" s="68"/>
      <c r="U3554" s="68"/>
      <c r="V3554" s="68"/>
      <c r="W3554" s="68"/>
      <c r="X3554" s="68"/>
      <c r="Y3554" s="68"/>
      <c r="Z3554" s="68"/>
      <c r="AA3554" s="68"/>
      <c r="AB3554" s="68"/>
      <c r="AC3554" s="68"/>
      <c r="AD3554" s="68"/>
      <c r="AE3554" s="68"/>
      <c r="AF3554" s="68"/>
      <c r="AH3554" s="68"/>
      <c r="AI3554" s="68"/>
      <c r="AJ3554" s="68"/>
      <c r="AK3554" s="68"/>
      <c r="AL3554" s="68"/>
      <c r="AM3554" s="68"/>
      <c r="AN3554" s="68"/>
      <c r="AO3554" s="68"/>
      <c r="AP3554" s="68"/>
      <c r="AQ3554" s="68"/>
      <c r="AR3554" s="68"/>
      <c r="AS3554" s="68"/>
      <c r="AT3554" s="68"/>
    </row>
    <row r="3555" spans="20:46" ht="18.75" customHeight="1">
      <c r="T3555" s="68"/>
      <c r="U3555" s="68"/>
      <c r="V3555" s="68"/>
      <c r="W3555" s="68"/>
      <c r="X3555" s="68"/>
      <c r="Y3555" s="68"/>
      <c r="Z3555" s="68"/>
      <c r="AA3555" s="68"/>
      <c r="AB3555" s="68"/>
      <c r="AC3555" s="68"/>
      <c r="AD3555" s="68"/>
      <c r="AE3555" s="68"/>
      <c r="AF3555" s="68"/>
      <c r="AH3555" s="68"/>
      <c r="AI3555" s="68"/>
      <c r="AJ3555" s="68"/>
      <c r="AK3555" s="68"/>
      <c r="AL3555" s="68"/>
      <c r="AM3555" s="68"/>
      <c r="AN3555" s="68"/>
      <c r="AO3555" s="68"/>
      <c r="AP3555" s="68"/>
      <c r="AQ3555" s="68"/>
      <c r="AR3555" s="68"/>
      <c r="AS3555" s="68"/>
      <c r="AT3555" s="68"/>
    </row>
    <row r="3556" spans="20:46" ht="18.75" customHeight="1">
      <c r="T3556" s="68"/>
      <c r="U3556" s="68"/>
      <c r="V3556" s="68"/>
      <c r="W3556" s="68"/>
      <c r="X3556" s="68"/>
      <c r="Y3556" s="68"/>
      <c r="Z3556" s="68"/>
      <c r="AA3556" s="68"/>
      <c r="AB3556" s="68"/>
      <c r="AC3556" s="68"/>
      <c r="AD3556" s="68"/>
      <c r="AE3556" s="68"/>
      <c r="AF3556" s="68"/>
      <c r="AH3556" s="68"/>
      <c r="AI3556" s="68"/>
      <c r="AJ3556" s="68"/>
      <c r="AK3556" s="68"/>
      <c r="AL3556" s="68"/>
      <c r="AM3556" s="68"/>
      <c r="AN3556" s="68"/>
      <c r="AO3556" s="68"/>
      <c r="AP3556" s="68"/>
      <c r="AQ3556" s="68"/>
      <c r="AR3556" s="68"/>
      <c r="AS3556" s="68"/>
      <c r="AT3556" s="68"/>
    </row>
    <row r="3557" spans="20:46" ht="18.75" customHeight="1">
      <c r="T3557" s="68"/>
      <c r="U3557" s="68"/>
      <c r="V3557" s="68"/>
      <c r="W3557" s="68"/>
      <c r="X3557" s="68"/>
      <c r="Y3557" s="68"/>
      <c r="Z3557" s="68"/>
      <c r="AA3557" s="68"/>
      <c r="AB3557" s="68"/>
      <c r="AC3557" s="68"/>
      <c r="AD3557" s="68"/>
      <c r="AE3557" s="68"/>
      <c r="AF3557" s="68"/>
      <c r="AH3557" s="68"/>
      <c r="AI3557" s="68"/>
      <c r="AJ3557" s="68"/>
      <c r="AK3557" s="68"/>
      <c r="AL3557" s="68"/>
      <c r="AM3557" s="68"/>
      <c r="AN3557" s="68"/>
      <c r="AO3557" s="68"/>
      <c r="AP3557" s="68"/>
      <c r="AQ3557" s="68"/>
      <c r="AR3557" s="68"/>
      <c r="AS3557" s="68"/>
      <c r="AT3557" s="68"/>
    </row>
    <row r="3558" spans="20:46" ht="18.75" customHeight="1">
      <c r="T3558" s="68"/>
      <c r="U3558" s="68"/>
      <c r="V3558" s="68"/>
      <c r="W3558" s="68"/>
      <c r="X3558" s="68"/>
      <c r="Y3558" s="68"/>
      <c r="Z3558" s="68"/>
      <c r="AA3558" s="68"/>
      <c r="AB3558" s="68"/>
      <c r="AC3558" s="68"/>
      <c r="AD3558" s="68"/>
      <c r="AE3558" s="68"/>
      <c r="AF3558" s="68"/>
      <c r="AH3558" s="68"/>
      <c r="AI3558" s="68"/>
      <c r="AJ3558" s="68"/>
      <c r="AK3558" s="68"/>
      <c r="AL3558" s="68"/>
      <c r="AM3558" s="68"/>
      <c r="AN3558" s="68"/>
      <c r="AO3558" s="68"/>
      <c r="AP3558" s="68"/>
      <c r="AQ3558" s="68"/>
      <c r="AR3558" s="68"/>
      <c r="AS3558" s="68"/>
      <c r="AT3558" s="68"/>
    </row>
    <row r="3559" spans="20:46" ht="18.75" customHeight="1">
      <c r="T3559" s="68"/>
      <c r="U3559" s="68"/>
      <c r="V3559" s="68"/>
      <c r="W3559" s="68"/>
      <c r="X3559" s="68"/>
      <c r="Y3559" s="68"/>
      <c r="Z3559" s="68"/>
      <c r="AA3559" s="68"/>
      <c r="AB3559" s="68"/>
      <c r="AC3559" s="68"/>
      <c r="AD3559" s="68"/>
      <c r="AE3559" s="68"/>
      <c r="AF3559" s="68"/>
      <c r="AH3559" s="68"/>
      <c r="AI3559" s="68"/>
      <c r="AJ3559" s="68"/>
      <c r="AK3559" s="68"/>
      <c r="AL3559" s="68"/>
      <c r="AM3559" s="68"/>
      <c r="AN3559" s="68"/>
      <c r="AO3559" s="68"/>
      <c r="AP3559" s="68"/>
      <c r="AQ3559" s="68"/>
      <c r="AR3559" s="68"/>
      <c r="AS3559" s="68"/>
      <c r="AT3559" s="68"/>
    </row>
    <row r="3560" spans="20:46" ht="18.75" customHeight="1">
      <c r="T3560" s="68"/>
      <c r="U3560" s="68"/>
      <c r="V3560" s="68"/>
      <c r="W3560" s="68"/>
      <c r="X3560" s="68"/>
      <c r="Y3560" s="68"/>
      <c r="Z3560" s="68"/>
      <c r="AA3560" s="68"/>
      <c r="AB3560" s="68"/>
      <c r="AC3560" s="68"/>
      <c r="AD3560" s="68"/>
      <c r="AE3560" s="68"/>
      <c r="AF3560" s="68"/>
      <c r="AH3560" s="68"/>
      <c r="AI3560" s="68"/>
      <c r="AJ3560" s="68"/>
      <c r="AK3560" s="68"/>
      <c r="AL3560" s="68"/>
      <c r="AM3560" s="68"/>
      <c r="AN3560" s="68"/>
      <c r="AO3560" s="68"/>
      <c r="AP3560" s="68"/>
      <c r="AQ3560" s="68"/>
      <c r="AR3560" s="68"/>
      <c r="AS3560" s="68"/>
      <c r="AT3560" s="68"/>
    </row>
    <row r="3561" spans="20:46" ht="18.75" customHeight="1">
      <c r="T3561" s="68"/>
      <c r="U3561" s="68"/>
      <c r="V3561" s="68"/>
      <c r="W3561" s="68"/>
      <c r="X3561" s="68"/>
      <c r="Y3561" s="68"/>
      <c r="Z3561" s="68"/>
      <c r="AA3561" s="68"/>
      <c r="AB3561" s="68"/>
      <c r="AC3561" s="68"/>
      <c r="AD3561" s="68"/>
      <c r="AE3561" s="68"/>
      <c r="AF3561" s="68"/>
      <c r="AH3561" s="68"/>
      <c r="AI3561" s="68"/>
      <c r="AJ3561" s="68"/>
      <c r="AK3561" s="68"/>
      <c r="AL3561" s="68"/>
      <c r="AM3561" s="68"/>
      <c r="AN3561" s="68"/>
      <c r="AO3561" s="68"/>
      <c r="AP3561" s="68"/>
      <c r="AQ3561" s="68"/>
      <c r="AR3561" s="68"/>
      <c r="AS3561" s="68"/>
      <c r="AT3561" s="68"/>
    </row>
    <row r="3562" spans="20:46" ht="18.75" customHeight="1">
      <c r="T3562" s="68"/>
      <c r="U3562" s="68"/>
      <c r="V3562" s="68"/>
      <c r="W3562" s="68"/>
      <c r="X3562" s="68"/>
      <c r="Y3562" s="68"/>
      <c r="Z3562" s="68"/>
      <c r="AA3562" s="68"/>
      <c r="AB3562" s="68"/>
      <c r="AC3562" s="68"/>
      <c r="AD3562" s="68"/>
      <c r="AE3562" s="68"/>
      <c r="AF3562" s="68"/>
      <c r="AH3562" s="68"/>
      <c r="AI3562" s="68"/>
      <c r="AJ3562" s="68"/>
      <c r="AK3562" s="68"/>
      <c r="AL3562" s="68"/>
      <c r="AM3562" s="68"/>
      <c r="AN3562" s="68"/>
      <c r="AO3562" s="68"/>
      <c r="AP3562" s="68"/>
      <c r="AQ3562" s="68"/>
      <c r="AR3562" s="68"/>
      <c r="AS3562" s="68"/>
      <c r="AT3562" s="68"/>
    </row>
    <row r="3563" spans="20:46" ht="18.75" customHeight="1">
      <c r="T3563" s="68"/>
      <c r="U3563" s="68"/>
      <c r="V3563" s="68"/>
      <c r="W3563" s="68"/>
      <c r="X3563" s="68"/>
      <c r="Y3563" s="68"/>
      <c r="Z3563" s="68"/>
      <c r="AA3563" s="68"/>
      <c r="AB3563" s="68"/>
      <c r="AC3563" s="68"/>
      <c r="AD3563" s="68"/>
      <c r="AE3563" s="68"/>
      <c r="AF3563" s="68"/>
      <c r="AH3563" s="68"/>
      <c r="AI3563" s="68"/>
      <c r="AJ3563" s="68"/>
      <c r="AK3563" s="68"/>
      <c r="AL3563" s="68"/>
      <c r="AM3563" s="68"/>
      <c r="AN3563" s="68"/>
      <c r="AO3563" s="68"/>
      <c r="AP3563" s="68"/>
      <c r="AQ3563" s="68"/>
      <c r="AR3563" s="68"/>
      <c r="AS3563" s="68"/>
      <c r="AT3563" s="68"/>
    </row>
    <row r="3564" spans="20:46" ht="18.75" customHeight="1">
      <c r="T3564" s="68"/>
      <c r="U3564" s="68"/>
      <c r="V3564" s="68"/>
      <c r="W3564" s="68"/>
      <c r="X3564" s="68"/>
      <c r="Y3564" s="68"/>
      <c r="Z3564" s="68"/>
      <c r="AA3564" s="68"/>
      <c r="AB3564" s="68"/>
      <c r="AC3564" s="68"/>
      <c r="AD3564" s="68"/>
      <c r="AE3564" s="68"/>
      <c r="AF3564" s="68"/>
      <c r="AH3564" s="68"/>
      <c r="AI3564" s="68"/>
      <c r="AJ3564" s="68"/>
      <c r="AK3564" s="68"/>
      <c r="AL3564" s="68"/>
      <c r="AM3564" s="68"/>
      <c r="AN3564" s="68"/>
      <c r="AO3564" s="68"/>
      <c r="AP3564" s="68"/>
      <c r="AQ3564" s="68"/>
      <c r="AR3564" s="68"/>
      <c r="AS3564" s="68"/>
      <c r="AT3564" s="68"/>
    </row>
    <row r="3565" spans="20:46" ht="18.75" customHeight="1">
      <c r="T3565" s="68"/>
      <c r="U3565" s="68"/>
      <c r="V3565" s="68"/>
      <c r="W3565" s="68"/>
      <c r="X3565" s="68"/>
      <c r="Y3565" s="68"/>
      <c r="Z3565" s="68"/>
      <c r="AA3565" s="68"/>
      <c r="AB3565" s="68"/>
      <c r="AC3565" s="68"/>
      <c r="AD3565" s="68"/>
      <c r="AE3565" s="68"/>
      <c r="AF3565" s="68"/>
      <c r="AH3565" s="68"/>
      <c r="AI3565" s="68"/>
      <c r="AJ3565" s="68"/>
      <c r="AK3565" s="68"/>
      <c r="AL3565" s="68"/>
      <c r="AM3565" s="68"/>
      <c r="AN3565" s="68"/>
      <c r="AO3565" s="68"/>
      <c r="AP3565" s="68"/>
      <c r="AQ3565" s="68"/>
      <c r="AR3565" s="68"/>
      <c r="AS3565" s="68"/>
      <c r="AT3565" s="68"/>
    </row>
    <row r="3566" spans="20:46" ht="18.75" customHeight="1">
      <c r="T3566" s="68"/>
      <c r="U3566" s="68"/>
      <c r="V3566" s="68"/>
      <c r="W3566" s="68"/>
      <c r="X3566" s="68"/>
      <c r="Y3566" s="68"/>
      <c r="Z3566" s="68"/>
      <c r="AA3566" s="68"/>
      <c r="AB3566" s="68"/>
      <c r="AC3566" s="68"/>
      <c r="AD3566" s="68"/>
      <c r="AE3566" s="68"/>
      <c r="AF3566" s="68"/>
      <c r="AH3566" s="68"/>
      <c r="AI3566" s="68"/>
      <c r="AJ3566" s="68"/>
      <c r="AK3566" s="68"/>
      <c r="AL3566" s="68"/>
      <c r="AM3566" s="68"/>
      <c r="AN3566" s="68"/>
      <c r="AO3566" s="68"/>
      <c r="AP3566" s="68"/>
      <c r="AQ3566" s="68"/>
      <c r="AR3566" s="68"/>
      <c r="AS3566" s="68"/>
      <c r="AT3566" s="68"/>
    </row>
    <row r="3567" spans="20:46" ht="18.75" customHeight="1">
      <c r="T3567" s="68"/>
      <c r="U3567" s="68"/>
      <c r="V3567" s="68"/>
      <c r="W3567" s="68"/>
      <c r="X3567" s="68"/>
      <c r="Y3567" s="68"/>
      <c r="Z3567" s="68"/>
      <c r="AA3567" s="68"/>
      <c r="AB3567" s="68"/>
      <c r="AC3567" s="68"/>
      <c r="AD3567" s="68"/>
      <c r="AE3567" s="68"/>
      <c r="AF3567" s="68"/>
      <c r="AH3567" s="68"/>
      <c r="AI3567" s="68"/>
      <c r="AJ3567" s="68"/>
      <c r="AK3567" s="68"/>
      <c r="AL3567" s="68"/>
      <c r="AM3567" s="68"/>
      <c r="AN3567" s="68"/>
      <c r="AO3567" s="68"/>
      <c r="AP3567" s="68"/>
      <c r="AQ3567" s="68"/>
      <c r="AR3567" s="68"/>
      <c r="AS3567" s="68"/>
      <c r="AT3567" s="68"/>
    </row>
    <row r="3568" spans="20:46" ht="18.75" customHeight="1">
      <c r="T3568" s="68"/>
      <c r="U3568" s="68"/>
      <c r="V3568" s="68"/>
      <c r="W3568" s="68"/>
      <c r="X3568" s="68"/>
      <c r="Y3568" s="68"/>
      <c r="Z3568" s="68"/>
      <c r="AA3568" s="68"/>
      <c r="AB3568" s="68"/>
      <c r="AC3568" s="68"/>
      <c r="AD3568" s="68"/>
      <c r="AE3568" s="68"/>
      <c r="AF3568" s="68"/>
      <c r="AH3568" s="68"/>
      <c r="AI3568" s="68"/>
      <c r="AJ3568" s="68"/>
      <c r="AK3568" s="68"/>
      <c r="AL3568" s="68"/>
      <c r="AM3568" s="68"/>
      <c r="AN3568" s="68"/>
      <c r="AO3568" s="68"/>
      <c r="AP3568" s="68"/>
      <c r="AQ3568" s="68"/>
      <c r="AR3568" s="68"/>
      <c r="AS3568" s="68"/>
      <c r="AT3568" s="68"/>
    </row>
    <row r="3569" spans="20:46" ht="18.75" customHeight="1">
      <c r="T3569" s="68"/>
      <c r="U3569" s="68"/>
      <c r="V3569" s="68"/>
      <c r="W3569" s="68"/>
      <c r="X3569" s="68"/>
      <c r="Y3569" s="68"/>
      <c r="Z3569" s="68"/>
      <c r="AA3569" s="68"/>
      <c r="AB3569" s="68"/>
      <c r="AC3569" s="68"/>
      <c r="AD3569" s="68"/>
      <c r="AE3569" s="68"/>
      <c r="AF3569" s="68"/>
      <c r="AH3569" s="68"/>
      <c r="AI3569" s="68"/>
      <c r="AJ3569" s="68"/>
      <c r="AK3569" s="68"/>
      <c r="AL3569" s="68"/>
      <c r="AM3569" s="68"/>
      <c r="AN3569" s="68"/>
      <c r="AO3569" s="68"/>
      <c r="AP3569" s="68"/>
      <c r="AQ3569" s="68"/>
      <c r="AR3569" s="68"/>
      <c r="AS3569" s="68"/>
      <c r="AT3569" s="68"/>
    </row>
    <row r="3570" spans="20:46" ht="18.75" customHeight="1">
      <c r="T3570" s="68"/>
      <c r="U3570" s="68"/>
      <c r="V3570" s="68"/>
      <c r="W3570" s="68"/>
      <c r="X3570" s="68"/>
      <c r="Y3570" s="68"/>
      <c r="Z3570" s="68"/>
      <c r="AA3570" s="68"/>
      <c r="AB3570" s="68"/>
      <c r="AC3570" s="68"/>
      <c r="AD3570" s="68"/>
      <c r="AE3570" s="68"/>
      <c r="AF3570" s="68"/>
      <c r="AH3570" s="68"/>
      <c r="AI3570" s="68"/>
      <c r="AJ3570" s="68"/>
      <c r="AK3570" s="68"/>
      <c r="AL3570" s="68"/>
      <c r="AM3570" s="68"/>
      <c r="AN3570" s="68"/>
      <c r="AO3570" s="68"/>
      <c r="AP3570" s="68"/>
      <c r="AQ3570" s="68"/>
      <c r="AR3570" s="68"/>
      <c r="AS3570" s="68"/>
      <c r="AT3570" s="68"/>
    </row>
    <row r="3571" spans="20:46" ht="18.75" customHeight="1">
      <c r="T3571" s="68"/>
      <c r="U3571" s="68"/>
      <c r="V3571" s="68"/>
      <c r="W3571" s="68"/>
      <c r="X3571" s="68"/>
      <c r="Y3571" s="68"/>
      <c r="Z3571" s="68"/>
      <c r="AA3571" s="68"/>
      <c r="AB3571" s="68"/>
      <c r="AC3571" s="68"/>
      <c r="AD3571" s="68"/>
      <c r="AE3571" s="68"/>
      <c r="AF3571" s="68"/>
      <c r="AH3571" s="68"/>
      <c r="AI3571" s="68"/>
      <c r="AJ3571" s="68"/>
      <c r="AK3571" s="68"/>
      <c r="AL3571" s="68"/>
      <c r="AM3571" s="68"/>
      <c r="AN3571" s="68"/>
      <c r="AO3571" s="68"/>
      <c r="AP3571" s="68"/>
      <c r="AQ3571" s="68"/>
      <c r="AR3571" s="68"/>
      <c r="AS3571" s="68"/>
      <c r="AT3571" s="68"/>
    </row>
    <row r="3572" spans="20:46" ht="18.75" customHeight="1">
      <c r="T3572" s="68"/>
      <c r="U3572" s="68"/>
      <c r="V3572" s="68"/>
      <c r="W3572" s="68"/>
      <c r="X3572" s="68"/>
      <c r="Y3572" s="68"/>
      <c r="Z3572" s="68"/>
      <c r="AA3572" s="68"/>
      <c r="AB3572" s="68"/>
      <c r="AC3572" s="68"/>
      <c r="AD3572" s="68"/>
      <c r="AE3572" s="68"/>
      <c r="AF3572" s="68"/>
      <c r="AH3572" s="68"/>
      <c r="AI3572" s="68"/>
      <c r="AJ3572" s="68"/>
      <c r="AK3572" s="68"/>
      <c r="AL3572" s="68"/>
      <c r="AM3572" s="68"/>
      <c r="AN3572" s="68"/>
      <c r="AO3572" s="68"/>
      <c r="AP3572" s="68"/>
      <c r="AQ3572" s="68"/>
      <c r="AR3572" s="68"/>
      <c r="AS3572" s="68"/>
      <c r="AT3572" s="68"/>
    </row>
    <row r="3573" spans="20:46" ht="18.75" customHeight="1">
      <c r="T3573" s="68"/>
      <c r="U3573" s="68"/>
      <c r="V3573" s="68"/>
      <c r="W3573" s="68"/>
      <c r="X3573" s="68"/>
      <c r="Y3573" s="68"/>
      <c r="Z3573" s="68"/>
      <c r="AA3573" s="68"/>
      <c r="AB3573" s="68"/>
      <c r="AC3573" s="68"/>
      <c r="AD3573" s="68"/>
      <c r="AE3573" s="68"/>
      <c r="AF3573" s="68"/>
      <c r="AH3573" s="68"/>
      <c r="AI3573" s="68"/>
      <c r="AJ3573" s="68"/>
      <c r="AK3573" s="68"/>
      <c r="AL3573" s="68"/>
      <c r="AM3573" s="68"/>
      <c r="AN3573" s="68"/>
      <c r="AO3573" s="68"/>
      <c r="AP3573" s="68"/>
      <c r="AQ3573" s="68"/>
      <c r="AR3573" s="68"/>
      <c r="AS3573" s="68"/>
      <c r="AT3573" s="68"/>
    </row>
    <row r="3574" spans="20:46" ht="18.75" customHeight="1">
      <c r="T3574" s="68"/>
      <c r="U3574" s="68"/>
      <c r="V3574" s="68"/>
      <c r="W3574" s="68"/>
      <c r="X3574" s="68"/>
      <c r="Y3574" s="68"/>
      <c r="Z3574" s="68"/>
      <c r="AA3574" s="68"/>
      <c r="AB3574" s="68"/>
      <c r="AC3574" s="68"/>
      <c r="AD3574" s="68"/>
      <c r="AE3574" s="68"/>
      <c r="AF3574" s="68"/>
      <c r="AH3574" s="68"/>
      <c r="AI3574" s="68"/>
      <c r="AJ3574" s="68"/>
      <c r="AK3574" s="68"/>
      <c r="AL3574" s="68"/>
      <c r="AM3574" s="68"/>
      <c r="AN3574" s="68"/>
      <c r="AO3574" s="68"/>
      <c r="AP3574" s="68"/>
      <c r="AQ3574" s="68"/>
      <c r="AR3574" s="68"/>
      <c r="AS3574" s="68"/>
      <c r="AT3574" s="68"/>
    </row>
    <row r="3575" spans="20:46" ht="18.75" customHeight="1">
      <c r="T3575" s="68"/>
      <c r="U3575" s="68"/>
      <c r="V3575" s="68"/>
      <c r="W3575" s="68"/>
      <c r="X3575" s="68"/>
      <c r="Y3575" s="68"/>
      <c r="Z3575" s="68"/>
      <c r="AA3575" s="68"/>
      <c r="AB3575" s="68"/>
      <c r="AC3575" s="68"/>
      <c r="AD3575" s="68"/>
      <c r="AE3575" s="68"/>
      <c r="AF3575" s="68"/>
      <c r="AH3575" s="68"/>
      <c r="AI3575" s="68"/>
      <c r="AJ3575" s="68"/>
      <c r="AK3575" s="68"/>
      <c r="AL3575" s="68"/>
      <c r="AM3575" s="68"/>
      <c r="AN3575" s="68"/>
      <c r="AO3575" s="68"/>
      <c r="AP3575" s="68"/>
      <c r="AQ3575" s="68"/>
      <c r="AR3575" s="68"/>
      <c r="AS3575" s="68"/>
      <c r="AT3575" s="68"/>
    </row>
    <row r="3576" spans="20:46" ht="18.75" customHeight="1">
      <c r="T3576" s="68"/>
      <c r="U3576" s="68"/>
      <c r="V3576" s="68"/>
      <c r="W3576" s="68"/>
      <c r="X3576" s="68"/>
      <c r="Y3576" s="68"/>
      <c r="Z3576" s="68"/>
      <c r="AA3576" s="68"/>
      <c r="AB3576" s="68"/>
      <c r="AC3576" s="68"/>
      <c r="AD3576" s="68"/>
      <c r="AE3576" s="68"/>
      <c r="AF3576" s="68"/>
      <c r="AH3576" s="68"/>
      <c r="AI3576" s="68"/>
      <c r="AJ3576" s="68"/>
      <c r="AK3576" s="68"/>
      <c r="AL3576" s="68"/>
      <c r="AM3576" s="68"/>
      <c r="AN3576" s="68"/>
      <c r="AO3576" s="68"/>
      <c r="AP3576" s="68"/>
      <c r="AQ3576" s="68"/>
      <c r="AR3576" s="68"/>
      <c r="AS3576" s="68"/>
      <c r="AT3576" s="68"/>
    </row>
    <row r="3577" spans="20:46" ht="18.75" customHeight="1">
      <c r="T3577" s="68"/>
      <c r="U3577" s="68"/>
      <c r="V3577" s="68"/>
      <c r="W3577" s="68"/>
      <c r="X3577" s="68"/>
      <c r="Y3577" s="68"/>
      <c r="Z3577" s="68"/>
      <c r="AA3577" s="68"/>
      <c r="AB3577" s="68"/>
      <c r="AC3577" s="68"/>
      <c r="AD3577" s="68"/>
      <c r="AE3577" s="68"/>
      <c r="AF3577" s="68"/>
      <c r="AH3577" s="68"/>
      <c r="AI3577" s="68"/>
      <c r="AJ3577" s="68"/>
      <c r="AK3577" s="68"/>
      <c r="AL3577" s="68"/>
      <c r="AM3577" s="68"/>
      <c r="AN3577" s="68"/>
      <c r="AO3577" s="68"/>
      <c r="AP3577" s="68"/>
      <c r="AQ3577" s="68"/>
      <c r="AR3577" s="68"/>
      <c r="AS3577" s="68"/>
      <c r="AT3577" s="68"/>
    </row>
    <row r="3578" spans="20:46" ht="18.75" customHeight="1">
      <c r="T3578" s="68"/>
      <c r="U3578" s="68"/>
      <c r="V3578" s="68"/>
      <c r="W3578" s="68"/>
      <c r="X3578" s="68"/>
      <c r="Y3578" s="68"/>
      <c r="Z3578" s="68"/>
      <c r="AA3578" s="68"/>
      <c r="AB3578" s="68"/>
      <c r="AC3578" s="68"/>
      <c r="AD3578" s="68"/>
      <c r="AE3578" s="68"/>
      <c r="AF3578" s="68"/>
      <c r="AH3578" s="68"/>
      <c r="AI3578" s="68"/>
      <c r="AJ3578" s="68"/>
      <c r="AK3578" s="68"/>
      <c r="AL3578" s="68"/>
      <c r="AM3578" s="68"/>
      <c r="AN3578" s="68"/>
      <c r="AO3578" s="68"/>
      <c r="AP3578" s="68"/>
      <c r="AQ3578" s="68"/>
      <c r="AR3578" s="68"/>
      <c r="AS3578" s="68"/>
      <c r="AT3578" s="68"/>
    </row>
    <row r="3579" spans="20:46" ht="18.75" customHeight="1">
      <c r="T3579" s="68"/>
      <c r="U3579" s="68"/>
      <c r="V3579" s="68"/>
      <c r="W3579" s="68"/>
      <c r="X3579" s="68"/>
      <c r="Y3579" s="68"/>
      <c r="Z3579" s="68"/>
      <c r="AA3579" s="68"/>
      <c r="AB3579" s="68"/>
      <c r="AC3579" s="68"/>
      <c r="AD3579" s="68"/>
      <c r="AE3579" s="68"/>
      <c r="AF3579" s="68"/>
      <c r="AH3579" s="68"/>
      <c r="AI3579" s="68"/>
      <c r="AJ3579" s="68"/>
      <c r="AK3579" s="68"/>
      <c r="AL3579" s="68"/>
      <c r="AM3579" s="68"/>
      <c r="AN3579" s="68"/>
      <c r="AO3579" s="68"/>
      <c r="AP3579" s="68"/>
      <c r="AQ3579" s="68"/>
      <c r="AR3579" s="68"/>
      <c r="AS3579" s="68"/>
      <c r="AT3579" s="68"/>
    </row>
    <row r="3580" spans="20:46" ht="18.75" customHeight="1">
      <c r="T3580" s="68"/>
      <c r="U3580" s="68"/>
      <c r="V3580" s="68"/>
      <c r="W3580" s="68"/>
      <c r="X3580" s="68"/>
      <c r="Y3580" s="68"/>
      <c r="Z3580" s="68"/>
      <c r="AA3580" s="68"/>
      <c r="AB3580" s="68"/>
      <c r="AC3580" s="68"/>
      <c r="AD3580" s="68"/>
      <c r="AE3580" s="68"/>
      <c r="AF3580" s="68"/>
      <c r="AH3580" s="68"/>
      <c r="AI3580" s="68"/>
      <c r="AJ3580" s="68"/>
      <c r="AK3580" s="68"/>
      <c r="AL3580" s="68"/>
      <c r="AM3580" s="68"/>
      <c r="AN3580" s="68"/>
      <c r="AO3580" s="68"/>
      <c r="AP3580" s="68"/>
      <c r="AQ3580" s="68"/>
      <c r="AR3580" s="68"/>
      <c r="AS3580" s="68"/>
      <c r="AT3580" s="68"/>
    </row>
    <row r="3581" spans="20:46" ht="18.75" customHeight="1">
      <c r="T3581" s="68"/>
      <c r="U3581" s="68"/>
      <c r="V3581" s="68"/>
      <c r="W3581" s="68"/>
      <c r="X3581" s="68"/>
      <c r="Y3581" s="68"/>
      <c r="Z3581" s="68"/>
      <c r="AA3581" s="68"/>
      <c r="AB3581" s="68"/>
      <c r="AC3581" s="68"/>
      <c r="AD3581" s="68"/>
      <c r="AE3581" s="68"/>
      <c r="AF3581" s="68"/>
      <c r="AH3581" s="68"/>
      <c r="AI3581" s="68"/>
      <c r="AJ3581" s="68"/>
      <c r="AK3581" s="68"/>
      <c r="AL3581" s="68"/>
      <c r="AM3581" s="68"/>
      <c r="AN3581" s="68"/>
      <c r="AO3581" s="68"/>
      <c r="AP3581" s="68"/>
      <c r="AQ3581" s="68"/>
      <c r="AR3581" s="68"/>
      <c r="AS3581" s="68"/>
      <c r="AT3581" s="68"/>
    </row>
    <row r="3582" spans="20:46" ht="18.75" customHeight="1">
      <c r="T3582" s="68"/>
      <c r="U3582" s="68"/>
      <c r="V3582" s="68"/>
      <c r="W3582" s="68"/>
      <c r="X3582" s="68"/>
      <c r="Y3582" s="68"/>
      <c r="Z3582" s="68"/>
      <c r="AA3582" s="68"/>
      <c r="AB3582" s="68"/>
      <c r="AC3582" s="68"/>
      <c r="AD3582" s="68"/>
      <c r="AE3582" s="68"/>
      <c r="AF3582" s="68"/>
      <c r="AH3582" s="68"/>
      <c r="AI3582" s="68"/>
      <c r="AJ3582" s="68"/>
      <c r="AK3582" s="68"/>
      <c r="AL3582" s="68"/>
      <c r="AM3582" s="68"/>
      <c r="AN3582" s="68"/>
      <c r="AO3582" s="68"/>
      <c r="AP3582" s="68"/>
      <c r="AQ3582" s="68"/>
      <c r="AR3582" s="68"/>
      <c r="AS3582" s="68"/>
      <c r="AT3582" s="68"/>
    </row>
    <row r="3583" spans="20:46" ht="18.75" customHeight="1">
      <c r="T3583" s="68"/>
      <c r="U3583" s="68"/>
      <c r="V3583" s="68"/>
      <c r="W3583" s="68"/>
      <c r="X3583" s="68"/>
      <c r="Y3583" s="68"/>
      <c r="Z3583" s="68"/>
      <c r="AA3583" s="68"/>
      <c r="AB3583" s="68"/>
      <c r="AC3583" s="68"/>
      <c r="AD3583" s="68"/>
      <c r="AE3583" s="68"/>
      <c r="AF3583" s="68"/>
      <c r="AH3583" s="68"/>
      <c r="AI3583" s="68"/>
      <c r="AJ3583" s="68"/>
      <c r="AK3583" s="68"/>
      <c r="AL3583" s="68"/>
      <c r="AM3583" s="68"/>
      <c r="AN3583" s="68"/>
      <c r="AO3583" s="68"/>
      <c r="AP3583" s="68"/>
      <c r="AQ3583" s="68"/>
      <c r="AR3583" s="68"/>
      <c r="AS3583" s="68"/>
      <c r="AT3583" s="68"/>
    </row>
    <row r="3584" spans="20:46" ht="18.75" customHeight="1">
      <c r="T3584" s="68"/>
      <c r="U3584" s="68"/>
      <c r="V3584" s="68"/>
      <c r="W3584" s="68"/>
      <c r="X3584" s="68"/>
      <c r="Y3584" s="68"/>
      <c r="Z3584" s="68"/>
      <c r="AA3584" s="68"/>
      <c r="AB3584" s="68"/>
      <c r="AC3584" s="68"/>
      <c r="AD3584" s="68"/>
      <c r="AE3584" s="68"/>
      <c r="AF3584" s="68"/>
      <c r="AH3584" s="68"/>
      <c r="AI3584" s="68"/>
      <c r="AJ3584" s="68"/>
      <c r="AK3584" s="68"/>
      <c r="AL3584" s="68"/>
      <c r="AM3584" s="68"/>
      <c r="AN3584" s="68"/>
      <c r="AO3584" s="68"/>
      <c r="AP3584" s="68"/>
      <c r="AQ3584" s="68"/>
      <c r="AR3584" s="68"/>
      <c r="AS3584" s="68"/>
      <c r="AT3584" s="68"/>
    </row>
    <row r="3585" spans="20:46" ht="18.75" customHeight="1">
      <c r="T3585" s="68"/>
      <c r="U3585" s="68"/>
      <c r="V3585" s="68"/>
      <c r="W3585" s="68"/>
      <c r="X3585" s="68"/>
      <c r="Y3585" s="68"/>
      <c r="Z3585" s="68"/>
      <c r="AA3585" s="68"/>
      <c r="AB3585" s="68"/>
      <c r="AC3585" s="68"/>
      <c r="AD3585" s="68"/>
      <c r="AE3585" s="68"/>
      <c r="AF3585" s="68"/>
      <c r="AH3585" s="68"/>
      <c r="AI3585" s="68"/>
      <c r="AJ3585" s="68"/>
      <c r="AK3585" s="68"/>
      <c r="AL3585" s="68"/>
      <c r="AM3585" s="68"/>
      <c r="AN3585" s="68"/>
      <c r="AO3585" s="68"/>
      <c r="AP3585" s="68"/>
      <c r="AQ3585" s="68"/>
      <c r="AR3585" s="68"/>
      <c r="AS3585" s="68"/>
      <c r="AT3585" s="68"/>
    </row>
    <row r="3586" spans="20:46" ht="18.75" customHeight="1">
      <c r="T3586" s="68"/>
      <c r="U3586" s="68"/>
      <c r="V3586" s="68"/>
      <c r="W3586" s="68"/>
      <c r="X3586" s="68"/>
      <c r="Y3586" s="68"/>
      <c r="Z3586" s="68"/>
      <c r="AA3586" s="68"/>
      <c r="AB3586" s="68"/>
      <c r="AC3586" s="68"/>
      <c r="AD3586" s="68"/>
      <c r="AE3586" s="68"/>
      <c r="AF3586" s="68"/>
      <c r="AH3586" s="68"/>
      <c r="AI3586" s="68"/>
      <c r="AJ3586" s="68"/>
      <c r="AK3586" s="68"/>
      <c r="AL3586" s="68"/>
      <c r="AM3586" s="68"/>
      <c r="AN3586" s="68"/>
      <c r="AO3586" s="68"/>
      <c r="AP3586" s="68"/>
      <c r="AQ3586" s="68"/>
      <c r="AR3586" s="68"/>
      <c r="AS3586" s="68"/>
      <c r="AT3586" s="68"/>
    </row>
    <row r="3587" spans="20:46" ht="18.75" customHeight="1">
      <c r="T3587" s="68"/>
      <c r="U3587" s="68"/>
      <c r="V3587" s="68"/>
      <c r="W3587" s="68"/>
      <c r="X3587" s="68"/>
      <c r="Y3587" s="68"/>
      <c r="Z3587" s="68"/>
      <c r="AA3587" s="68"/>
      <c r="AB3587" s="68"/>
      <c r="AC3587" s="68"/>
      <c r="AD3587" s="68"/>
      <c r="AE3587" s="68"/>
      <c r="AF3587" s="68"/>
      <c r="AH3587" s="68"/>
      <c r="AI3587" s="68"/>
      <c r="AJ3587" s="68"/>
      <c r="AK3587" s="68"/>
      <c r="AL3587" s="68"/>
      <c r="AM3587" s="68"/>
      <c r="AN3587" s="68"/>
      <c r="AO3587" s="68"/>
      <c r="AP3587" s="68"/>
      <c r="AQ3587" s="68"/>
      <c r="AR3587" s="68"/>
      <c r="AS3587" s="68"/>
      <c r="AT3587" s="68"/>
    </row>
    <row r="3588" spans="20:46" ht="18.75" customHeight="1">
      <c r="T3588" s="68"/>
      <c r="U3588" s="68"/>
      <c r="V3588" s="68"/>
      <c r="W3588" s="68"/>
      <c r="X3588" s="68"/>
      <c r="Y3588" s="68"/>
      <c r="Z3588" s="68"/>
      <c r="AA3588" s="68"/>
      <c r="AB3588" s="68"/>
      <c r="AC3588" s="68"/>
      <c r="AD3588" s="68"/>
      <c r="AE3588" s="68"/>
      <c r="AF3588" s="68"/>
      <c r="AH3588" s="68"/>
      <c r="AI3588" s="68"/>
      <c r="AJ3588" s="68"/>
      <c r="AK3588" s="68"/>
      <c r="AL3588" s="68"/>
      <c r="AM3588" s="68"/>
      <c r="AN3588" s="68"/>
      <c r="AO3588" s="68"/>
      <c r="AP3588" s="68"/>
      <c r="AQ3588" s="68"/>
      <c r="AR3588" s="68"/>
      <c r="AS3588" s="68"/>
      <c r="AT3588" s="68"/>
    </row>
    <row r="3589" spans="20:46" ht="18.75" customHeight="1">
      <c r="T3589" s="68"/>
      <c r="U3589" s="68"/>
      <c r="V3589" s="68"/>
      <c r="W3589" s="68"/>
      <c r="X3589" s="68"/>
      <c r="Y3589" s="68"/>
      <c r="Z3589" s="68"/>
      <c r="AA3589" s="68"/>
      <c r="AB3589" s="68"/>
      <c r="AC3589" s="68"/>
      <c r="AD3589" s="68"/>
      <c r="AE3589" s="68"/>
      <c r="AF3589" s="68"/>
      <c r="AH3589" s="68"/>
      <c r="AI3589" s="68"/>
      <c r="AJ3589" s="68"/>
      <c r="AK3589" s="68"/>
      <c r="AL3589" s="68"/>
      <c r="AM3589" s="68"/>
      <c r="AN3589" s="68"/>
      <c r="AO3589" s="68"/>
      <c r="AP3589" s="68"/>
      <c r="AQ3589" s="68"/>
      <c r="AR3589" s="68"/>
      <c r="AS3589" s="68"/>
      <c r="AT3589" s="68"/>
    </row>
    <row r="3590" spans="20:46" ht="18.75" customHeight="1">
      <c r="T3590" s="68"/>
      <c r="U3590" s="68"/>
      <c r="V3590" s="68"/>
      <c r="W3590" s="68"/>
      <c r="X3590" s="68"/>
      <c r="Y3590" s="68"/>
      <c r="Z3590" s="68"/>
      <c r="AA3590" s="68"/>
      <c r="AB3590" s="68"/>
      <c r="AC3590" s="68"/>
      <c r="AD3590" s="68"/>
      <c r="AE3590" s="68"/>
      <c r="AF3590" s="68"/>
      <c r="AH3590" s="68"/>
      <c r="AI3590" s="68"/>
      <c r="AJ3590" s="68"/>
      <c r="AK3590" s="68"/>
      <c r="AL3590" s="68"/>
      <c r="AM3590" s="68"/>
      <c r="AN3590" s="68"/>
      <c r="AO3590" s="68"/>
      <c r="AP3590" s="68"/>
      <c r="AQ3590" s="68"/>
      <c r="AR3590" s="68"/>
      <c r="AS3590" s="68"/>
      <c r="AT3590" s="68"/>
    </row>
    <row r="3591" spans="20:46" ht="18.75" customHeight="1">
      <c r="T3591" s="68"/>
      <c r="U3591" s="68"/>
      <c r="V3591" s="68"/>
      <c r="W3591" s="68"/>
      <c r="X3591" s="68"/>
      <c r="Y3591" s="68"/>
      <c r="Z3591" s="68"/>
      <c r="AA3591" s="68"/>
      <c r="AB3591" s="68"/>
      <c r="AC3591" s="68"/>
      <c r="AD3591" s="68"/>
      <c r="AE3591" s="68"/>
      <c r="AF3591" s="68"/>
      <c r="AH3591" s="68"/>
      <c r="AI3591" s="68"/>
      <c r="AJ3591" s="68"/>
      <c r="AK3591" s="68"/>
      <c r="AL3591" s="68"/>
      <c r="AM3591" s="68"/>
      <c r="AN3591" s="68"/>
      <c r="AO3591" s="68"/>
      <c r="AP3591" s="68"/>
      <c r="AQ3591" s="68"/>
      <c r="AR3591" s="68"/>
      <c r="AS3591" s="68"/>
      <c r="AT3591" s="68"/>
    </row>
    <row r="3592" spans="20:46" ht="18.75" customHeight="1">
      <c r="T3592" s="68"/>
      <c r="U3592" s="68"/>
      <c r="V3592" s="68"/>
      <c r="W3592" s="68"/>
      <c r="X3592" s="68"/>
      <c r="Y3592" s="68"/>
      <c r="Z3592" s="68"/>
      <c r="AA3592" s="68"/>
      <c r="AB3592" s="68"/>
      <c r="AC3592" s="68"/>
      <c r="AD3592" s="68"/>
      <c r="AE3592" s="68"/>
      <c r="AF3592" s="68"/>
      <c r="AH3592" s="68"/>
      <c r="AI3592" s="68"/>
      <c r="AJ3592" s="68"/>
      <c r="AK3592" s="68"/>
      <c r="AL3592" s="68"/>
      <c r="AM3592" s="68"/>
      <c r="AN3592" s="68"/>
      <c r="AO3592" s="68"/>
      <c r="AP3592" s="68"/>
      <c r="AQ3592" s="68"/>
      <c r="AR3592" s="68"/>
      <c r="AS3592" s="68"/>
      <c r="AT3592" s="68"/>
    </row>
    <row r="3593" spans="20:46" ht="18.75" customHeight="1">
      <c r="T3593" s="68"/>
      <c r="U3593" s="68"/>
      <c r="V3593" s="68"/>
      <c r="W3593" s="68"/>
      <c r="X3593" s="68"/>
      <c r="Y3593" s="68"/>
      <c r="Z3593" s="68"/>
      <c r="AA3593" s="68"/>
      <c r="AB3593" s="68"/>
      <c r="AC3593" s="68"/>
      <c r="AD3593" s="68"/>
      <c r="AE3593" s="68"/>
      <c r="AF3593" s="68"/>
      <c r="AH3593" s="68"/>
      <c r="AI3593" s="68"/>
      <c r="AJ3593" s="68"/>
      <c r="AK3593" s="68"/>
      <c r="AL3593" s="68"/>
      <c r="AM3593" s="68"/>
      <c r="AN3593" s="68"/>
      <c r="AO3593" s="68"/>
      <c r="AP3593" s="68"/>
      <c r="AQ3593" s="68"/>
      <c r="AR3593" s="68"/>
      <c r="AS3593" s="68"/>
      <c r="AT3593" s="68"/>
    </row>
    <row r="3594" spans="20:46" ht="18.75" customHeight="1">
      <c r="T3594" s="68"/>
      <c r="U3594" s="68"/>
      <c r="V3594" s="68"/>
      <c r="W3594" s="68"/>
      <c r="X3594" s="68"/>
      <c r="Y3594" s="68"/>
      <c r="Z3594" s="68"/>
      <c r="AA3594" s="68"/>
      <c r="AB3594" s="68"/>
      <c r="AC3594" s="68"/>
      <c r="AD3594" s="68"/>
      <c r="AE3594" s="68"/>
      <c r="AF3594" s="68"/>
      <c r="AH3594" s="68"/>
      <c r="AI3594" s="68"/>
      <c r="AJ3594" s="68"/>
      <c r="AK3594" s="68"/>
      <c r="AL3594" s="68"/>
      <c r="AM3594" s="68"/>
      <c r="AN3594" s="68"/>
      <c r="AO3594" s="68"/>
      <c r="AP3594" s="68"/>
      <c r="AQ3594" s="68"/>
      <c r="AR3594" s="68"/>
      <c r="AS3594" s="68"/>
      <c r="AT3594" s="68"/>
    </row>
    <row r="3595" spans="20:46" ht="18.75" customHeight="1">
      <c r="T3595" s="68"/>
      <c r="U3595" s="68"/>
      <c r="V3595" s="68"/>
      <c r="W3595" s="68"/>
      <c r="X3595" s="68"/>
      <c r="Y3595" s="68"/>
      <c r="Z3595" s="68"/>
      <c r="AA3595" s="68"/>
      <c r="AB3595" s="68"/>
      <c r="AC3595" s="68"/>
      <c r="AD3595" s="68"/>
      <c r="AE3595" s="68"/>
      <c r="AF3595" s="68"/>
      <c r="AH3595" s="68"/>
      <c r="AI3595" s="68"/>
      <c r="AJ3595" s="68"/>
      <c r="AK3595" s="68"/>
      <c r="AL3595" s="68"/>
      <c r="AM3595" s="68"/>
      <c r="AN3595" s="68"/>
      <c r="AO3595" s="68"/>
      <c r="AP3595" s="68"/>
      <c r="AQ3595" s="68"/>
      <c r="AR3595" s="68"/>
      <c r="AS3595" s="68"/>
      <c r="AT3595" s="68"/>
    </row>
    <row r="3596" spans="20:46" ht="18.75" customHeight="1">
      <c r="T3596" s="68"/>
      <c r="U3596" s="68"/>
      <c r="V3596" s="68"/>
      <c r="W3596" s="68"/>
      <c r="X3596" s="68"/>
      <c r="Y3596" s="68"/>
      <c r="Z3596" s="68"/>
      <c r="AA3596" s="68"/>
      <c r="AB3596" s="68"/>
      <c r="AC3596" s="68"/>
      <c r="AD3596" s="68"/>
      <c r="AE3596" s="68"/>
      <c r="AF3596" s="68"/>
      <c r="AH3596" s="68"/>
      <c r="AI3596" s="68"/>
      <c r="AJ3596" s="68"/>
      <c r="AK3596" s="68"/>
      <c r="AL3596" s="68"/>
      <c r="AM3596" s="68"/>
      <c r="AN3596" s="68"/>
      <c r="AO3596" s="68"/>
      <c r="AP3596" s="68"/>
      <c r="AQ3596" s="68"/>
      <c r="AR3596" s="68"/>
      <c r="AS3596" s="68"/>
      <c r="AT3596" s="68"/>
    </row>
    <row r="3597" spans="20:46" ht="18.75" customHeight="1">
      <c r="T3597" s="68"/>
      <c r="U3597" s="68"/>
      <c r="V3597" s="68"/>
      <c r="W3597" s="68"/>
      <c r="X3597" s="68"/>
      <c r="Y3597" s="68"/>
      <c r="Z3597" s="68"/>
      <c r="AA3597" s="68"/>
      <c r="AB3597" s="68"/>
      <c r="AC3597" s="68"/>
      <c r="AD3597" s="68"/>
      <c r="AE3597" s="68"/>
      <c r="AF3597" s="68"/>
      <c r="AH3597" s="68"/>
      <c r="AI3597" s="68"/>
      <c r="AJ3597" s="68"/>
      <c r="AK3597" s="68"/>
      <c r="AL3597" s="68"/>
      <c r="AM3597" s="68"/>
      <c r="AN3597" s="68"/>
      <c r="AO3597" s="68"/>
      <c r="AP3597" s="68"/>
      <c r="AQ3597" s="68"/>
      <c r="AR3597" s="68"/>
      <c r="AS3597" s="68"/>
      <c r="AT3597" s="68"/>
    </row>
    <row r="3598" spans="20:46" ht="18.75" customHeight="1">
      <c r="T3598" s="68"/>
      <c r="U3598" s="68"/>
      <c r="V3598" s="68"/>
      <c r="W3598" s="68"/>
      <c r="X3598" s="68"/>
      <c r="Y3598" s="68"/>
      <c r="Z3598" s="68"/>
      <c r="AA3598" s="68"/>
      <c r="AB3598" s="68"/>
      <c r="AC3598" s="68"/>
      <c r="AD3598" s="68"/>
      <c r="AE3598" s="68"/>
      <c r="AF3598" s="68"/>
      <c r="AH3598" s="68"/>
      <c r="AI3598" s="68"/>
      <c r="AJ3598" s="68"/>
      <c r="AK3598" s="68"/>
      <c r="AL3598" s="68"/>
      <c r="AM3598" s="68"/>
      <c r="AN3598" s="68"/>
      <c r="AO3598" s="68"/>
      <c r="AP3598" s="68"/>
      <c r="AQ3598" s="68"/>
      <c r="AR3598" s="68"/>
      <c r="AS3598" s="68"/>
      <c r="AT3598" s="68"/>
    </row>
    <row r="3599" spans="20:46" ht="18.75" customHeight="1">
      <c r="T3599" s="68"/>
      <c r="U3599" s="68"/>
      <c r="V3599" s="68"/>
      <c r="W3599" s="68"/>
      <c r="X3599" s="68"/>
      <c r="Y3599" s="68"/>
      <c r="Z3599" s="68"/>
      <c r="AA3599" s="68"/>
      <c r="AB3599" s="68"/>
      <c r="AC3599" s="68"/>
      <c r="AD3599" s="68"/>
      <c r="AE3599" s="68"/>
      <c r="AF3599" s="68"/>
      <c r="AH3599" s="68"/>
      <c r="AI3599" s="68"/>
      <c r="AJ3599" s="68"/>
      <c r="AK3599" s="68"/>
      <c r="AL3599" s="68"/>
      <c r="AM3599" s="68"/>
      <c r="AN3599" s="68"/>
      <c r="AO3599" s="68"/>
      <c r="AP3599" s="68"/>
      <c r="AQ3599" s="68"/>
      <c r="AR3599" s="68"/>
      <c r="AS3599" s="68"/>
      <c r="AT3599" s="68"/>
    </row>
    <row r="3600" spans="20:46" ht="18.75" customHeight="1">
      <c r="T3600" s="68"/>
      <c r="U3600" s="68"/>
      <c r="V3600" s="68"/>
      <c r="W3600" s="68"/>
      <c r="X3600" s="68"/>
      <c r="Y3600" s="68"/>
      <c r="Z3600" s="68"/>
      <c r="AA3600" s="68"/>
      <c r="AB3600" s="68"/>
      <c r="AC3600" s="68"/>
      <c r="AD3600" s="68"/>
      <c r="AE3600" s="68"/>
      <c r="AF3600" s="68"/>
      <c r="AH3600" s="68"/>
      <c r="AI3600" s="68"/>
      <c r="AJ3600" s="68"/>
      <c r="AK3600" s="68"/>
      <c r="AL3600" s="68"/>
      <c r="AM3600" s="68"/>
      <c r="AN3600" s="68"/>
      <c r="AO3600" s="68"/>
      <c r="AP3600" s="68"/>
      <c r="AQ3600" s="68"/>
      <c r="AR3600" s="68"/>
      <c r="AS3600" s="68"/>
      <c r="AT3600" s="68"/>
    </row>
    <row r="3601" spans="20:46" ht="18.75" customHeight="1">
      <c r="T3601" s="68"/>
      <c r="U3601" s="68"/>
      <c r="V3601" s="68"/>
      <c r="W3601" s="68"/>
      <c r="X3601" s="68"/>
      <c r="Y3601" s="68"/>
      <c r="Z3601" s="68"/>
      <c r="AA3601" s="68"/>
      <c r="AB3601" s="68"/>
      <c r="AC3601" s="68"/>
      <c r="AD3601" s="68"/>
      <c r="AE3601" s="68"/>
      <c r="AF3601" s="68"/>
      <c r="AH3601" s="68"/>
      <c r="AI3601" s="68"/>
      <c r="AJ3601" s="68"/>
      <c r="AK3601" s="68"/>
      <c r="AL3601" s="68"/>
      <c r="AM3601" s="68"/>
      <c r="AN3601" s="68"/>
      <c r="AO3601" s="68"/>
      <c r="AP3601" s="68"/>
      <c r="AQ3601" s="68"/>
      <c r="AR3601" s="68"/>
      <c r="AS3601" s="68"/>
      <c r="AT3601" s="68"/>
    </row>
    <row r="3602" spans="20:46" ht="18.75" customHeight="1">
      <c r="T3602" s="68"/>
      <c r="U3602" s="68"/>
      <c r="V3602" s="68"/>
      <c r="W3602" s="68"/>
      <c r="X3602" s="68"/>
      <c r="Y3602" s="68"/>
      <c r="Z3602" s="68"/>
      <c r="AA3602" s="68"/>
      <c r="AB3602" s="68"/>
      <c r="AC3602" s="68"/>
      <c r="AD3602" s="68"/>
      <c r="AE3602" s="68"/>
      <c r="AF3602" s="68"/>
      <c r="AH3602" s="68"/>
      <c r="AI3602" s="68"/>
      <c r="AJ3602" s="68"/>
      <c r="AK3602" s="68"/>
      <c r="AL3602" s="68"/>
      <c r="AM3602" s="68"/>
      <c r="AN3602" s="68"/>
      <c r="AO3602" s="68"/>
      <c r="AP3602" s="68"/>
      <c r="AQ3602" s="68"/>
      <c r="AR3602" s="68"/>
      <c r="AS3602" s="68"/>
      <c r="AT3602" s="68"/>
    </row>
    <row r="3603" spans="20:46" ht="18.75" customHeight="1">
      <c r="T3603" s="68"/>
      <c r="U3603" s="68"/>
      <c r="V3603" s="68"/>
      <c r="W3603" s="68"/>
      <c r="X3603" s="68"/>
      <c r="Y3603" s="68"/>
      <c r="Z3603" s="68"/>
      <c r="AA3603" s="68"/>
      <c r="AB3603" s="68"/>
      <c r="AC3603" s="68"/>
      <c r="AD3603" s="68"/>
      <c r="AE3603" s="68"/>
      <c r="AF3603" s="68"/>
      <c r="AH3603" s="68"/>
      <c r="AI3603" s="68"/>
      <c r="AJ3603" s="68"/>
      <c r="AK3603" s="68"/>
      <c r="AL3603" s="68"/>
      <c r="AM3603" s="68"/>
      <c r="AN3603" s="68"/>
      <c r="AO3603" s="68"/>
      <c r="AP3603" s="68"/>
      <c r="AQ3603" s="68"/>
      <c r="AR3603" s="68"/>
      <c r="AS3603" s="68"/>
      <c r="AT3603" s="68"/>
    </row>
    <row r="3604" spans="20:46" ht="18.75" customHeight="1">
      <c r="T3604" s="68"/>
      <c r="U3604" s="68"/>
      <c r="V3604" s="68"/>
      <c r="W3604" s="68"/>
      <c r="X3604" s="68"/>
      <c r="Y3604" s="68"/>
      <c r="Z3604" s="68"/>
      <c r="AA3604" s="68"/>
      <c r="AB3604" s="68"/>
      <c r="AC3604" s="68"/>
      <c r="AD3604" s="68"/>
      <c r="AE3604" s="68"/>
      <c r="AF3604" s="68"/>
      <c r="AH3604" s="68"/>
      <c r="AI3604" s="68"/>
      <c r="AJ3604" s="68"/>
      <c r="AK3604" s="68"/>
      <c r="AL3604" s="68"/>
      <c r="AM3604" s="68"/>
      <c r="AN3604" s="68"/>
      <c r="AO3604" s="68"/>
      <c r="AP3604" s="68"/>
      <c r="AQ3604" s="68"/>
      <c r="AR3604" s="68"/>
      <c r="AS3604" s="68"/>
      <c r="AT3604" s="68"/>
    </row>
    <row r="3605" spans="20:46" ht="18.75" customHeight="1">
      <c r="T3605" s="68"/>
      <c r="U3605" s="68"/>
      <c r="V3605" s="68"/>
      <c r="W3605" s="68"/>
      <c r="X3605" s="68"/>
      <c r="Y3605" s="68"/>
      <c r="Z3605" s="68"/>
      <c r="AA3605" s="68"/>
      <c r="AB3605" s="68"/>
      <c r="AC3605" s="68"/>
      <c r="AD3605" s="68"/>
      <c r="AE3605" s="68"/>
      <c r="AF3605" s="68"/>
      <c r="AH3605" s="68"/>
      <c r="AI3605" s="68"/>
      <c r="AJ3605" s="68"/>
      <c r="AK3605" s="68"/>
      <c r="AL3605" s="68"/>
      <c r="AM3605" s="68"/>
      <c r="AN3605" s="68"/>
      <c r="AO3605" s="68"/>
      <c r="AP3605" s="68"/>
      <c r="AQ3605" s="68"/>
      <c r="AR3605" s="68"/>
      <c r="AS3605" s="68"/>
      <c r="AT3605" s="68"/>
    </row>
    <row r="3606" spans="20:46" ht="18.75" customHeight="1">
      <c r="T3606" s="68"/>
      <c r="U3606" s="68"/>
      <c r="V3606" s="68"/>
      <c r="W3606" s="68"/>
      <c r="X3606" s="68"/>
      <c r="Y3606" s="68"/>
      <c r="Z3606" s="68"/>
      <c r="AA3606" s="68"/>
      <c r="AB3606" s="68"/>
      <c r="AC3606" s="68"/>
      <c r="AD3606" s="68"/>
      <c r="AE3606" s="68"/>
      <c r="AF3606" s="68"/>
      <c r="AH3606" s="68"/>
      <c r="AI3606" s="68"/>
      <c r="AJ3606" s="68"/>
      <c r="AK3606" s="68"/>
      <c r="AL3606" s="68"/>
      <c r="AM3606" s="68"/>
      <c r="AN3606" s="68"/>
      <c r="AO3606" s="68"/>
      <c r="AP3606" s="68"/>
      <c r="AQ3606" s="68"/>
      <c r="AR3606" s="68"/>
      <c r="AS3606" s="68"/>
      <c r="AT3606" s="68"/>
    </row>
    <row r="3607" spans="20:46" ht="18.75" customHeight="1">
      <c r="T3607" s="68"/>
      <c r="U3607" s="68"/>
      <c r="V3607" s="68"/>
      <c r="W3607" s="68"/>
      <c r="X3607" s="68"/>
      <c r="Y3607" s="68"/>
      <c r="Z3607" s="68"/>
      <c r="AA3607" s="68"/>
      <c r="AB3607" s="68"/>
      <c r="AC3607" s="68"/>
      <c r="AD3607" s="68"/>
      <c r="AE3607" s="68"/>
      <c r="AF3607" s="68"/>
      <c r="AH3607" s="68"/>
      <c r="AI3607" s="68"/>
      <c r="AJ3607" s="68"/>
      <c r="AK3607" s="68"/>
      <c r="AL3607" s="68"/>
      <c r="AM3607" s="68"/>
      <c r="AN3607" s="68"/>
      <c r="AO3607" s="68"/>
      <c r="AP3607" s="68"/>
      <c r="AQ3607" s="68"/>
      <c r="AR3607" s="68"/>
      <c r="AS3607" s="68"/>
      <c r="AT3607" s="68"/>
    </row>
    <row r="3608" spans="20:46" ht="18.75" customHeight="1">
      <c r="T3608" s="68"/>
      <c r="U3608" s="68"/>
      <c r="V3608" s="68"/>
      <c r="W3608" s="68"/>
      <c r="X3608" s="68"/>
      <c r="Y3608" s="68"/>
      <c r="Z3608" s="68"/>
      <c r="AA3608" s="68"/>
      <c r="AB3608" s="68"/>
      <c r="AC3608" s="68"/>
      <c r="AD3608" s="68"/>
      <c r="AE3608" s="68"/>
      <c r="AF3608" s="68"/>
      <c r="AH3608" s="68"/>
      <c r="AI3608" s="68"/>
      <c r="AJ3608" s="68"/>
      <c r="AK3608" s="68"/>
      <c r="AL3608" s="68"/>
      <c r="AM3608" s="68"/>
      <c r="AN3608" s="68"/>
      <c r="AO3608" s="68"/>
      <c r="AP3608" s="68"/>
      <c r="AQ3608" s="68"/>
      <c r="AR3608" s="68"/>
      <c r="AS3608" s="68"/>
      <c r="AT3608" s="68"/>
    </row>
    <row r="3609" spans="20:46" ht="18.75" customHeight="1">
      <c r="T3609" s="68"/>
      <c r="U3609" s="68"/>
      <c r="V3609" s="68"/>
      <c r="W3609" s="68"/>
      <c r="X3609" s="68"/>
      <c r="Y3609" s="68"/>
      <c r="Z3609" s="68"/>
      <c r="AA3609" s="68"/>
      <c r="AB3609" s="68"/>
      <c r="AC3609" s="68"/>
      <c r="AD3609" s="68"/>
      <c r="AE3609" s="68"/>
      <c r="AF3609" s="68"/>
      <c r="AH3609" s="68"/>
      <c r="AI3609" s="68"/>
      <c r="AJ3609" s="68"/>
      <c r="AK3609" s="68"/>
      <c r="AL3609" s="68"/>
      <c r="AM3609" s="68"/>
      <c r="AN3609" s="68"/>
      <c r="AO3609" s="68"/>
      <c r="AP3609" s="68"/>
      <c r="AQ3609" s="68"/>
      <c r="AR3609" s="68"/>
      <c r="AS3609" s="68"/>
      <c r="AT3609" s="68"/>
    </row>
    <row r="3610" spans="20:46" ht="18.75" customHeight="1">
      <c r="T3610" s="68"/>
      <c r="U3610" s="68"/>
      <c r="V3610" s="68"/>
      <c r="W3610" s="68"/>
      <c r="X3610" s="68"/>
      <c r="Y3610" s="68"/>
      <c r="Z3610" s="68"/>
      <c r="AA3610" s="68"/>
      <c r="AB3610" s="68"/>
      <c r="AC3610" s="68"/>
      <c r="AD3610" s="68"/>
      <c r="AE3610" s="68"/>
      <c r="AF3610" s="68"/>
      <c r="AH3610" s="68"/>
      <c r="AI3610" s="68"/>
      <c r="AJ3610" s="68"/>
      <c r="AK3610" s="68"/>
      <c r="AL3610" s="68"/>
      <c r="AM3610" s="68"/>
      <c r="AN3610" s="68"/>
      <c r="AO3610" s="68"/>
      <c r="AP3610" s="68"/>
      <c r="AQ3610" s="68"/>
      <c r="AR3610" s="68"/>
      <c r="AS3610" s="68"/>
      <c r="AT3610" s="68"/>
    </row>
    <row r="3611" spans="20:46" ht="18.75" customHeight="1">
      <c r="T3611" s="68"/>
      <c r="U3611" s="68"/>
      <c r="V3611" s="68"/>
      <c r="W3611" s="68"/>
      <c r="X3611" s="68"/>
      <c r="Y3611" s="68"/>
      <c r="Z3611" s="68"/>
      <c r="AA3611" s="68"/>
      <c r="AB3611" s="68"/>
      <c r="AC3611" s="68"/>
      <c r="AD3611" s="68"/>
      <c r="AE3611" s="68"/>
      <c r="AF3611" s="68"/>
      <c r="AH3611" s="68"/>
      <c r="AI3611" s="68"/>
      <c r="AJ3611" s="68"/>
      <c r="AK3611" s="68"/>
      <c r="AL3611" s="68"/>
      <c r="AM3611" s="68"/>
      <c r="AN3611" s="68"/>
      <c r="AO3611" s="68"/>
      <c r="AP3611" s="68"/>
      <c r="AQ3611" s="68"/>
      <c r="AR3611" s="68"/>
      <c r="AS3611" s="68"/>
      <c r="AT3611" s="68"/>
    </row>
    <row r="3612" spans="20:46" ht="18.75" customHeight="1">
      <c r="T3612" s="68"/>
      <c r="U3612" s="68"/>
      <c r="V3612" s="68"/>
      <c r="W3612" s="68"/>
      <c r="X3612" s="68"/>
      <c r="Y3612" s="68"/>
      <c r="Z3612" s="68"/>
      <c r="AA3612" s="68"/>
      <c r="AB3612" s="68"/>
      <c r="AC3612" s="68"/>
      <c r="AD3612" s="68"/>
      <c r="AE3612" s="68"/>
      <c r="AF3612" s="68"/>
      <c r="AH3612" s="68"/>
      <c r="AI3612" s="68"/>
      <c r="AJ3612" s="68"/>
      <c r="AK3612" s="68"/>
      <c r="AL3612" s="68"/>
      <c r="AM3612" s="68"/>
      <c r="AN3612" s="68"/>
      <c r="AO3612" s="68"/>
      <c r="AP3612" s="68"/>
      <c r="AQ3612" s="68"/>
      <c r="AR3612" s="68"/>
      <c r="AS3612" s="68"/>
      <c r="AT3612" s="68"/>
    </row>
    <row r="3613" spans="20:46" ht="18.75" customHeight="1">
      <c r="T3613" s="68"/>
      <c r="U3613" s="68"/>
      <c r="V3613" s="68"/>
      <c r="W3613" s="68"/>
      <c r="X3613" s="68"/>
      <c r="Y3613" s="68"/>
      <c r="Z3613" s="68"/>
      <c r="AA3613" s="68"/>
      <c r="AB3613" s="68"/>
      <c r="AC3613" s="68"/>
      <c r="AD3613" s="68"/>
      <c r="AE3613" s="68"/>
      <c r="AF3613" s="68"/>
      <c r="AH3613" s="68"/>
      <c r="AI3613" s="68"/>
      <c r="AJ3613" s="68"/>
      <c r="AK3613" s="68"/>
      <c r="AL3613" s="68"/>
      <c r="AM3613" s="68"/>
      <c r="AN3613" s="68"/>
      <c r="AO3613" s="68"/>
      <c r="AP3613" s="68"/>
      <c r="AQ3613" s="68"/>
      <c r="AR3613" s="68"/>
      <c r="AS3613" s="68"/>
      <c r="AT3613" s="68"/>
    </row>
    <row r="3614" spans="20:46" ht="18.75" customHeight="1">
      <c r="T3614" s="68"/>
      <c r="U3614" s="68"/>
      <c r="V3614" s="68"/>
      <c r="W3614" s="68"/>
      <c r="X3614" s="68"/>
      <c r="Y3614" s="68"/>
      <c r="Z3614" s="68"/>
      <c r="AA3614" s="68"/>
      <c r="AB3614" s="68"/>
      <c r="AC3614" s="68"/>
      <c r="AD3614" s="68"/>
      <c r="AE3614" s="68"/>
      <c r="AF3614" s="68"/>
      <c r="AH3614" s="68"/>
      <c r="AI3614" s="68"/>
      <c r="AJ3614" s="68"/>
      <c r="AK3614" s="68"/>
      <c r="AL3614" s="68"/>
      <c r="AM3614" s="68"/>
      <c r="AN3614" s="68"/>
      <c r="AO3614" s="68"/>
      <c r="AP3614" s="68"/>
      <c r="AQ3614" s="68"/>
      <c r="AR3614" s="68"/>
      <c r="AS3614" s="68"/>
      <c r="AT3614" s="68"/>
    </row>
    <row r="3615" spans="20:46" ht="18.75" customHeight="1">
      <c r="T3615" s="68"/>
      <c r="U3615" s="68"/>
      <c r="V3615" s="68"/>
      <c r="W3615" s="68"/>
      <c r="X3615" s="68"/>
      <c r="Y3615" s="68"/>
      <c r="Z3615" s="68"/>
      <c r="AA3615" s="68"/>
      <c r="AB3615" s="68"/>
      <c r="AC3615" s="68"/>
      <c r="AD3615" s="68"/>
      <c r="AE3615" s="68"/>
      <c r="AF3615" s="68"/>
      <c r="AH3615" s="68"/>
      <c r="AI3615" s="68"/>
      <c r="AJ3615" s="68"/>
      <c r="AK3615" s="68"/>
      <c r="AL3615" s="68"/>
      <c r="AM3615" s="68"/>
      <c r="AN3615" s="68"/>
      <c r="AO3615" s="68"/>
      <c r="AP3615" s="68"/>
      <c r="AQ3615" s="68"/>
      <c r="AR3615" s="68"/>
      <c r="AS3615" s="68"/>
      <c r="AT3615" s="68"/>
    </row>
    <row r="3616" spans="20:46" ht="18.75" customHeight="1">
      <c r="T3616" s="68"/>
      <c r="U3616" s="68"/>
      <c r="V3616" s="68"/>
      <c r="W3616" s="68"/>
      <c r="X3616" s="68"/>
      <c r="Y3616" s="68"/>
      <c r="Z3616" s="68"/>
      <c r="AA3616" s="68"/>
      <c r="AB3616" s="68"/>
      <c r="AC3616" s="68"/>
      <c r="AD3616" s="68"/>
      <c r="AE3616" s="68"/>
      <c r="AF3616" s="68"/>
      <c r="AH3616" s="68"/>
      <c r="AI3616" s="68"/>
      <c r="AJ3616" s="68"/>
      <c r="AK3616" s="68"/>
      <c r="AL3616" s="68"/>
      <c r="AM3616" s="68"/>
      <c r="AN3616" s="68"/>
      <c r="AO3616" s="68"/>
      <c r="AP3616" s="68"/>
      <c r="AQ3616" s="68"/>
      <c r="AR3616" s="68"/>
      <c r="AS3616" s="68"/>
      <c r="AT3616" s="68"/>
    </row>
    <row r="3617" spans="20:46" ht="18.75" customHeight="1">
      <c r="T3617" s="68"/>
      <c r="U3617" s="68"/>
      <c r="V3617" s="68"/>
      <c r="W3617" s="68"/>
      <c r="X3617" s="68"/>
      <c r="Y3617" s="68"/>
      <c r="Z3617" s="68"/>
      <c r="AA3617" s="68"/>
      <c r="AB3617" s="68"/>
      <c r="AC3617" s="68"/>
      <c r="AD3617" s="68"/>
      <c r="AE3617" s="68"/>
      <c r="AF3617" s="68"/>
      <c r="AH3617" s="68"/>
      <c r="AI3617" s="68"/>
      <c r="AJ3617" s="68"/>
      <c r="AK3617" s="68"/>
      <c r="AL3617" s="68"/>
      <c r="AM3617" s="68"/>
      <c r="AN3617" s="68"/>
      <c r="AO3617" s="68"/>
      <c r="AP3617" s="68"/>
      <c r="AQ3617" s="68"/>
      <c r="AR3617" s="68"/>
      <c r="AS3617" s="68"/>
      <c r="AT3617" s="68"/>
    </row>
    <row r="3618" spans="20:46" ht="18.75" customHeight="1">
      <c r="T3618" s="68"/>
      <c r="U3618" s="68"/>
      <c r="V3618" s="68"/>
      <c r="W3618" s="68"/>
      <c r="X3618" s="68"/>
      <c r="Y3618" s="68"/>
      <c r="Z3618" s="68"/>
      <c r="AA3618" s="68"/>
      <c r="AB3618" s="68"/>
      <c r="AC3618" s="68"/>
      <c r="AD3618" s="68"/>
      <c r="AE3618" s="68"/>
      <c r="AF3618" s="68"/>
      <c r="AH3618" s="68"/>
      <c r="AI3618" s="68"/>
      <c r="AJ3618" s="68"/>
      <c r="AK3618" s="68"/>
      <c r="AL3618" s="68"/>
      <c r="AM3618" s="68"/>
      <c r="AN3618" s="68"/>
      <c r="AO3618" s="68"/>
      <c r="AP3618" s="68"/>
      <c r="AQ3618" s="68"/>
      <c r="AR3618" s="68"/>
      <c r="AS3618" s="68"/>
      <c r="AT3618" s="68"/>
    </row>
    <row r="3619" spans="20:46" ht="18.75" customHeight="1">
      <c r="T3619" s="68"/>
      <c r="U3619" s="68"/>
      <c r="V3619" s="68"/>
      <c r="W3619" s="68"/>
      <c r="X3619" s="68"/>
      <c r="Y3619" s="68"/>
      <c r="Z3619" s="68"/>
      <c r="AA3619" s="68"/>
      <c r="AB3619" s="68"/>
      <c r="AC3619" s="68"/>
      <c r="AD3619" s="68"/>
      <c r="AE3619" s="68"/>
      <c r="AF3619" s="68"/>
      <c r="AH3619" s="68"/>
      <c r="AI3619" s="68"/>
      <c r="AJ3619" s="68"/>
      <c r="AK3619" s="68"/>
      <c r="AL3619" s="68"/>
      <c r="AM3619" s="68"/>
      <c r="AN3619" s="68"/>
      <c r="AO3619" s="68"/>
      <c r="AP3619" s="68"/>
      <c r="AQ3619" s="68"/>
      <c r="AR3619" s="68"/>
      <c r="AS3619" s="68"/>
      <c r="AT3619" s="68"/>
    </row>
    <row r="3620" spans="20:46" ht="18.75" customHeight="1">
      <c r="T3620" s="68"/>
      <c r="U3620" s="68"/>
      <c r="V3620" s="68"/>
      <c r="W3620" s="68"/>
      <c r="X3620" s="68"/>
      <c r="Y3620" s="68"/>
      <c r="Z3620" s="68"/>
      <c r="AA3620" s="68"/>
      <c r="AB3620" s="68"/>
      <c r="AC3620" s="68"/>
      <c r="AD3620" s="68"/>
      <c r="AE3620" s="68"/>
      <c r="AF3620" s="68"/>
      <c r="AH3620" s="68"/>
      <c r="AI3620" s="68"/>
      <c r="AJ3620" s="68"/>
      <c r="AK3620" s="68"/>
      <c r="AL3620" s="68"/>
      <c r="AM3620" s="68"/>
      <c r="AN3620" s="68"/>
      <c r="AO3620" s="68"/>
      <c r="AP3620" s="68"/>
      <c r="AQ3620" s="68"/>
      <c r="AR3620" s="68"/>
      <c r="AS3620" s="68"/>
      <c r="AT3620" s="68"/>
    </row>
    <row r="3621" spans="20:46" ht="18.75" customHeight="1">
      <c r="T3621" s="68"/>
      <c r="U3621" s="68"/>
      <c r="V3621" s="68"/>
      <c r="W3621" s="68"/>
      <c r="X3621" s="68"/>
      <c r="Y3621" s="68"/>
      <c r="Z3621" s="68"/>
      <c r="AA3621" s="68"/>
      <c r="AB3621" s="68"/>
      <c r="AC3621" s="68"/>
      <c r="AD3621" s="68"/>
      <c r="AE3621" s="68"/>
      <c r="AF3621" s="68"/>
      <c r="AH3621" s="68"/>
      <c r="AI3621" s="68"/>
      <c r="AJ3621" s="68"/>
      <c r="AK3621" s="68"/>
      <c r="AL3621" s="68"/>
      <c r="AM3621" s="68"/>
      <c r="AN3621" s="68"/>
      <c r="AO3621" s="68"/>
      <c r="AP3621" s="68"/>
      <c r="AQ3621" s="68"/>
      <c r="AR3621" s="68"/>
      <c r="AS3621" s="68"/>
      <c r="AT3621" s="68"/>
    </row>
    <row r="3622" spans="20:46" ht="18.75" customHeight="1">
      <c r="T3622" s="68"/>
      <c r="U3622" s="68"/>
      <c r="V3622" s="68"/>
      <c r="W3622" s="68"/>
      <c r="X3622" s="68"/>
      <c r="Y3622" s="68"/>
      <c r="Z3622" s="68"/>
      <c r="AA3622" s="68"/>
      <c r="AB3622" s="68"/>
      <c r="AC3622" s="68"/>
      <c r="AD3622" s="68"/>
      <c r="AE3622" s="68"/>
      <c r="AF3622" s="68"/>
      <c r="AH3622" s="68"/>
      <c r="AI3622" s="68"/>
      <c r="AJ3622" s="68"/>
      <c r="AK3622" s="68"/>
      <c r="AL3622" s="68"/>
      <c r="AM3622" s="68"/>
      <c r="AN3622" s="68"/>
      <c r="AO3622" s="68"/>
      <c r="AP3622" s="68"/>
      <c r="AQ3622" s="68"/>
      <c r="AR3622" s="68"/>
      <c r="AS3622" s="68"/>
      <c r="AT3622" s="68"/>
    </row>
    <row r="3623" spans="20:46" ht="18.75" customHeight="1">
      <c r="T3623" s="68"/>
      <c r="U3623" s="68"/>
      <c r="V3623" s="68"/>
      <c r="W3623" s="68"/>
      <c r="X3623" s="68"/>
      <c r="Y3623" s="68"/>
      <c r="Z3623" s="68"/>
      <c r="AA3623" s="68"/>
      <c r="AB3623" s="68"/>
      <c r="AC3623" s="68"/>
      <c r="AD3623" s="68"/>
      <c r="AE3623" s="68"/>
      <c r="AF3623" s="68"/>
      <c r="AH3623" s="68"/>
      <c r="AI3623" s="68"/>
      <c r="AJ3623" s="68"/>
      <c r="AK3623" s="68"/>
      <c r="AL3623" s="68"/>
      <c r="AM3623" s="68"/>
      <c r="AN3623" s="68"/>
      <c r="AO3623" s="68"/>
      <c r="AP3623" s="68"/>
      <c r="AQ3623" s="68"/>
      <c r="AR3623" s="68"/>
      <c r="AS3623" s="68"/>
      <c r="AT3623" s="68"/>
    </row>
    <row r="3624" spans="20:46" ht="18.75" customHeight="1">
      <c r="T3624" s="68"/>
      <c r="U3624" s="68"/>
      <c r="V3624" s="68"/>
      <c r="W3624" s="68"/>
      <c r="X3624" s="68"/>
      <c r="Y3624" s="68"/>
      <c r="Z3624" s="68"/>
      <c r="AA3624" s="68"/>
      <c r="AB3624" s="68"/>
      <c r="AC3624" s="68"/>
      <c r="AD3624" s="68"/>
      <c r="AE3624" s="68"/>
      <c r="AF3624" s="68"/>
      <c r="AH3624" s="68"/>
      <c r="AI3624" s="68"/>
      <c r="AJ3624" s="68"/>
      <c r="AK3624" s="68"/>
      <c r="AL3624" s="68"/>
      <c r="AM3624" s="68"/>
      <c r="AN3624" s="68"/>
      <c r="AO3624" s="68"/>
      <c r="AP3624" s="68"/>
      <c r="AQ3624" s="68"/>
      <c r="AR3624" s="68"/>
      <c r="AS3624" s="68"/>
      <c r="AT3624" s="68"/>
    </row>
    <row r="3625" spans="20:46" ht="18.75" customHeight="1">
      <c r="T3625" s="68"/>
      <c r="U3625" s="68"/>
      <c r="V3625" s="68"/>
      <c r="W3625" s="68"/>
      <c r="X3625" s="68"/>
      <c r="Y3625" s="68"/>
      <c r="Z3625" s="68"/>
      <c r="AA3625" s="68"/>
      <c r="AB3625" s="68"/>
      <c r="AC3625" s="68"/>
      <c r="AD3625" s="68"/>
      <c r="AE3625" s="68"/>
      <c r="AF3625" s="68"/>
      <c r="AH3625" s="68"/>
      <c r="AI3625" s="68"/>
      <c r="AJ3625" s="68"/>
      <c r="AK3625" s="68"/>
      <c r="AL3625" s="68"/>
      <c r="AM3625" s="68"/>
      <c r="AN3625" s="68"/>
      <c r="AO3625" s="68"/>
      <c r="AP3625" s="68"/>
      <c r="AQ3625" s="68"/>
      <c r="AR3625" s="68"/>
      <c r="AS3625" s="68"/>
      <c r="AT3625" s="68"/>
    </row>
    <row r="3626" spans="20:46" ht="18.75" customHeight="1">
      <c r="T3626" s="68"/>
      <c r="U3626" s="68"/>
      <c r="V3626" s="68"/>
      <c r="W3626" s="68"/>
      <c r="X3626" s="68"/>
      <c r="Y3626" s="68"/>
      <c r="Z3626" s="68"/>
      <c r="AA3626" s="68"/>
      <c r="AB3626" s="68"/>
      <c r="AC3626" s="68"/>
      <c r="AD3626" s="68"/>
      <c r="AE3626" s="68"/>
      <c r="AF3626" s="68"/>
      <c r="AH3626" s="68"/>
      <c r="AI3626" s="68"/>
      <c r="AJ3626" s="68"/>
      <c r="AK3626" s="68"/>
      <c r="AL3626" s="68"/>
      <c r="AM3626" s="68"/>
      <c r="AN3626" s="68"/>
      <c r="AO3626" s="68"/>
      <c r="AP3626" s="68"/>
      <c r="AQ3626" s="68"/>
      <c r="AR3626" s="68"/>
      <c r="AS3626" s="68"/>
      <c r="AT3626" s="68"/>
    </row>
    <row r="3627" spans="20:46" ht="18.75" customHeight="1">
      <c r="T3627" s="68"/>
      <c r="U3627" s="68"/>
      <c r="V3627" s="68"/>
      <c r="W3627" s="68"/>
      <c r="X3627" s="68"/>
      <c r="Y3627" s="68"/>
      <c r="Z3627" s="68"/>
      <c r="AA3627" s="68"/>
      <c r="AB3627" s="68"/>
      <c r="AC3627" s="68"/>
      <c r="AD3627" s="68"/>
      <c r="AE3627" s="68"/>
      <c r="AF3627" s="68"/>
      <c r="AH3627" s="68"/>
      <c r="AI3627" s="68"/>
      <c r="AJ3627" s="68"/>
      <c r="AK3627" s="68"/>
      <c r="AL3627" s="68"/>
      <c r="AM3627" s="68"/>
      <c r="AN3627" s="68"/>
      <c r="AO3627" s="68"/>
      <c r="AP3627" s="68"/>
      <c r="AQ3627" s="68"/>
      <c r="AR3627" s="68"/>
      <c r="AS3627" s="68"/>
      <c r="AT3627" s="68"/>
    </row>
    <row r="3628" spans="20:46" ht="18.75" customHeight="1">
      <c r="T3628" s="68"/>
      <c r="U3628" s="68"/>
      <c r="V3628" s="68"/>
      <c r="W3628" s="68"/>
      <c r="X3628" s="68"/>
      <c r="Y3628" s="68"/>
      <c r="Z3628" s="68"/>
      <c r="AA3628" s="68"/>
      <c r="AB3628" s="68"/>
      <c r="AC3628" s="68"/>
      <c r="AD3628" s="68"/>
      <c r="AE3628" s="68"/>
      <c r="AF3628" s="68"/>
      <c r="AH3628" s="68"/>
      <c r="AI3628" s="68"/>
      <c r="AJ3628" s="68"/>
      <c r="AK3628" s="68"/>
      <c r="AL3628" s="68"/>
      <c r="AM3628" s="68"/>
      <c r="AN3628" s="68"/>
      <c r="AO3628" s="68"/>
      <c r="AP3628" s="68"/>
      <c r="AQ3628" s="68"/>
      <c r="AR3628" s="68"/>
      <c r="AS3628" s="68"/>
      <c r="AT3628" s="68"/>
    </row>
    <row r="3629" spans="20:46" ht="18.75" customHeight="1">
      <c r="T3629" s="68"/>
      <c r="U3629" s="68"/>
      <c r="V3629" s="68"/>
      <c r="W3629" s="68"/>
      <c r="X3629" s="68"/>
      <c r="Y3629" s="68"/>
      <c r="Z3629" s="68"/>
      <c r="AA3629" s="68"/>
      <c r="AB3629" s="68"/>
      <c r="AC3629" s="68"/>
      <c r="AD3629" s="68"/>
      <c r="AE3629" s="68"/>
      <c r="AF3629" s="68"/>
      <c r="AH3629" s="68"/>
      <c r="AI3629" s="68"/>
      <c r="AJ3629" s="68"/>
      <c r="AK3629" s="68"/>
      <c r="AL3629" s="68"/>
      <c r="AM3629" s="68"/>
      <c r="AN3629" s="68"/>
      <c r="AO3629" s="68"/>
      <c r="AP3629" s="68"/>
      <c r="AQ3629" s="68"/>
      <c r="AR3629" s="68"/>
      <c r="AS3629" s="68"/>
      <c r="AT3629" s="68"/>
    </row>
    <row r="3630" spans="20:46" ht="18.75" customHeight="1">
      <c r="T3630" s="68"/>
      <c r="U3630" s="68"/>
      <c r="V3630" s="68"/>
      <c r="W3630" s="68"/>
      <c r="X3630" s="68"/>
      <c r="Y3630" s="68"/>
      <c r="Z3630" s="68"/>
      <c r="AA3630" s="68"/>
      <c r="AB3630" s="68"/>
      <c r="AC3630" s="68"/>
      <c r="AD3630" s="68"/>
      <c r="AE3630" s="68"/>
      <c r="AF3630" s="68"/>
      <c r="AH3630" s="68"/>
      <c r="AI3630" s="68"/>
      <c r="AJ3630" s="68"/>
      <c r="AK3630" s="68"/>
      <c r="AL3630" s="68"/>
      <c r="AM3630" s="68"/>
      <c r="AN3630" s="68"/>
      <c r="AO3630" s="68"/>
      <c r="AP3630" s="68"/>
      <c r="AQ3630" s="68"/>
      <c r="AR3630" s="68"/>
      <c r="AS3630" s="68"/>
      <c r="AT3630" s="68"/>
    </row>
    <row r="3631" spans="20:46" ht="18.75" customHeight="1">
      <c r="T3631" s="68"/>
      <c r="U3631" s="68"/>
      <c r="V3631" s="68"/>
      <c r="W3631" s="68"/>
      <c r="X3631" s="68"/>
      <c r="Y3631" s="68"/>
      <c r="Z3631" s="68"/>
      <c r="AA3631" s="68"/>
      <c r="AB3631" s="68"/>
      <c r="AC3631" s="68"/>
      <c r="AD3631" s="68"/>
      <c r="AE3631" s="68"/>
      <c r="AF3631" s="68"/>
      <c r="AH3631" s="68"/>
      <c r="AI3631" s="68"/>
      <c r="AJ3631" s="68"/>
      <c r="AK3631" s="68"/>
      <c r="AL3631" s="68"/>
      <c r="AM3631" s="68"/>
      <c r="AN3631" s="68"/>
      <c r="AO3631" s="68"/>
      <c r="AP3631" s="68"/>
      <c r="AQ3631" s="68"/>
      <c r="AR3631" s="68"/>
      <c r="AS3631" s="68"/>
      <c r="AT3631" s="68"/>
    </row>
    <row r="3632" spans="20:46" ht="18.75" customHeight="1">
      <c r="T3632" s="68"/>
      <c r="U3632" s="68"/>
      <c r="V3632" s="68"/>
      <c r="W3632" s="68"/>
      <c r="X3632" s="68"/>
      <c r="Y3632" s="68"/>
      <c r="Z3632" s="68"/>
      <c r="AA3632" s="68"/>
      <c r="AB3632" s="68"/>
      <c r="AC3632" s="68"/>
      <c r="AD3632" s="68"/>
      <c r="AE3632" s="68"/>
      <c r="AF3632" s="68"/>
      <c r="AH3632" s="68"/>
      <c r="AI3632" s="68"/>
      <c r="AJ3632" s="68"/>
      <c r="AK3632" s="68"/>
      <c r="AL3632" s="68"/>
      <c r="AM3632" s="68"/>
      <c r="AN3632" s="68"/>
      <c r="AO3632" s="68"/>
      <c r="AP3632" s="68"/>
      <c r="AQ3632" s="68"/>
      <c r="AR3632" s="68"/>
      <c r="AS3632" s="68"/>
      <c r="AT3632" s="68"/>
    </row>
    <row r="3633" spans="20:46" ht="18.75" customHeight="1">
      <c r="T3633" s="68"/>
      <c r="U3633" s="68"/>
      <c r="V3633" s="68"/>
      <c r="W3633" s="68"/>
      <c r="X3633" s="68"/>
      <c r="Y3633" s="68"/>
      <c r="Z3633" s="68"/>
      <c r="AA3633" s="68"/>
      <c r="AB3633" s="68"/>
      <c r="AC3633" s="68"/>
      <c r="AD3633" s="68"/>
      <c r="AE3633" s="68"/>
      <c r="AF3633" s="68"/>
      <c r="AH3633" s="68"/>
      <c r="AI3633" s="68"/>
      <c r="AJ3633" s="68"/>
      <c r="AK3633" s="68"/>
      <c r="AL3633" s="68"/>
      <c r="AM3633" s="68"/>
      <c r="AN3633" s="68"/>
      <c r="AO3633" s="68"/>
      <c r="AP3633" s="68"/>
      <c r="AQ3633" s="68"/>
      <c r="AR3633" s="68"/>
      <c r="AS3633" s="68"/>
      <c r="AT3633" s="68"/>
    </row>
    <row r="3634" spans="20:46" ht="18.75" customHeight="1">
      <c r="T3634" s="68"/>
      <c r="U3634" s="68"/>
      <c r="V3634" s="68"/>
      <c r="W3634" s="68"/>
      <c r="X3634" s="68"/>
      <c r="Y3634" s="68"/>
      <c r="Z3634" s="68"/>
      <c r="AA3634" s="68"/>
      <c r="AB3634" s="68"/>
      <c r="AC3634" s="68"/>
      <c r="AD3634" s="68"/>
      <c r="AE3634" s="68"/>
      <c r="AF3634" s="68"/>
      <c r="AH3634" s="68"/>
      <c r="AI3634" s="68"/>
      <c r="AJ3634" s="68"/>
      <c r="AK3634" s="68"/>
      <c r="AL3634" s="68"/>
      <c r="AM3634" s="68"/>
      <c r="AN3634" s="68"/>
      <c r="AO3634" s="68"/>
      <c r="AP3634" s="68"/>
      <c r="AQ3634" s="68"/>
      <c r="AR3634" s="68"/>
      <c r="AS3634" s="68"/>
      <c r="AT3634" s="68"/>
    </row>
    <row r="3635" spans="20:46" ht="18.75" customHeight="1">
      <c r="T3635" s="68"/>
      <c r="U3635" s="68"/>
      <c r="V3635" s="68"/>
      <c r="W3635" s="68"/>
      <c r="X3635" s="68"/>
      <c r="Y3635" s="68"/>
      <c r="Z3635" s="68"/>
      <c r="AA3635" s="68"/>
      <c r="AB3635" s="68"/>
      <c r="AC3635" s="68"/>
      <c r="AD3635" s="68"/>
      <c r="AE3635" s="68"/>
      <c r="AF3635" s="68"/>
      <c r="AH3635" s="68"/>
      <c r="AI3635" s="68"/>
      <c r="AJ3635" s="68"/>
      <c r="AK3635" s="68"/>
      <c r="AL3635" s="68"/>
      <c r="AM3635" s="68"/>
      <c r="AN3635" s="68"/>
      <c r="AO3635" s="68"/>
      <c r="AP3635" s="68"/>
      <c r="AQ3635" s="68"/>
      <c r="AR3635" s="68"/>
      <c r="AS3635" s="68"/>
      <c r="AT3635" s="68"/>
    </row>
    <row r="3636" spans="20:46" ht="18.75" customHeight="1">
      <c r="T3636" s="68"/>
      <c r="U3636" s="68"/>
      <c r="V3636" s="68"/>
      <c r="W3636" s="68"/>
      <c r="X3636" s="68"/>
      <c r="Y3636" s="68"/>
      <c r="Z3636" s="68"/>
      <c r="AA3636" s="68"/>
      <c r="AB3636" s="68"/>
      <c r="AC3636" s="68"/>
      <c r="AD3636" s="68"/>
      <c r="AE3636" s="68"/>
      <c r="AF3636" s="68"/>
      <c r="AH3636" s="68"/>
      <c r="AI3636" s="68"/>
      <c r="AJ3636" s="68"/>
      <c r="AK3636" s="68"/>
      <c r="AL3636" s="68"/>
      <c r="AM3636" s="68"/>
      <c r="AN3636" s="68"/>
      <c r="AO3636" s="68"/>
      <c r="AP3636" s="68"/>
      <c r="AQ3636" s="68"/>
      <c r="AR3636" s="68"/>
      <c r="AS3636" s="68"/>
      <c r="AT3636" s="68"/>
    </row>
    <row r="3637" spans="20:46" ht="18.75" customHeight="1">
      <c r="T3637" s="68"/>
      <c r="U3637" s="68"/>
      <c r="V3637" s="68"/>
      <c r="W3637" s="68"/>
      <c r="X3637" s="68"/>
      <c r="Y3637" s="68"/>
      <c r="Z3637" s="68"/>
      <c r="AA3637" s="68"/>
      <c r="AB3637" s="68"/>
      <c r="AC3637" s="68"/>
      <c r="AD3637" s="68"/>
      <c r="AE3637" s="68"/>
      <c r="AF3637" s="68"/>
      <c r="AH3637" s="68"/>
      <c r="AI3637" s="68"/>
      <c r="AJ3637" s="68"/>
      <c r="AK3637" s="68"/>
      <c r="AL3637" s="68"/>
      <c r="AM3637" s="68"/>
      <c r="AN3637" s="68"/>
      <c r="AO3637" s="68"/>
      <c r="AP3637" s="68"/>
      <c r="AQ3637" s="68"/>
      <c r="AR3637" s="68"/>
      <c r="AS3637" s="68"/>
      <c r="AT3637" s="68"/>
    </row>
    <row r="3638" spans="20:46" ht="18.75" customHeight="1">
      <c r="T3638" s="68"/>
      <c r="U3638" s="68"/>
      <c r="V3638" s="68"/>
      <c r="W3638" s="68"/>
      <c r="X3638" s="68"/>
      <c r="Y3638" s="68"/>
      <c r="Z3638" s="68"/>
      <c r="AA3638" s="68"/>
      <c r="AB3638" s="68"/>
      <c r="AC3638" s="68"/>
      <c r="AD3638" s="68"/>
      <c r="AE3638" s="68"/>
      <c r="AF3638" s="68"/>
      <c r="AH3638" s="68"/>
      <c r="AI3638" s="68"/>
      <c r="AJ3638" s="68"/>
      <c r="AK3638" s="68"/>
      <c r="AL3638" s="68"/>
      <c r="AM3638" s="68"/>
      <c r="AN3638" s="68"/>
      <c r="AO3638" s="68"/>
      <c r="AP3638" s="68"/>
      <c r="AQ3638" s="68"/>
      <c r="AR3638" s="68"/>
      <c r="AS3638" s="68"/>
      <c r="AT3638" s="68"/>
    </row>
    <row r="3639" spans="20:46" ht="18.75" customHeight="1">
      <c r="T3639" s="68"/>
      <c r="U3639" s="68"/>
      <c r="V3639" s="68"/>
      <c r="W3639" s="68"/>
      <c r="X3639" s="68"/>
      <c r="Y3639" s="68"/>
      <c r="Z3639" s="68"/>
      <c r="AA3639" s="68"/>
      <c r="AB3639" s="68"/>
      <c r="AC3639" s="68"/>
      <c r="AD3639" s="68"/>
      <c r="AE3639" s="68"/>
      <c r="AF3639" s="68"/>
      <c r="AH3639" s="68"/>
      <c r="AI3639" s="68"/>
      <c r="AJ3639" s="68"/>
      <c r="AK3639" s="68"/>
      <c r="AL3639" s="68"/>
      <c r="AM3639" s="68"/>
      <c r="AN3639" s="68"/>
      <c r="AO3639" s="68"/>
      <c r="AP3639" s="68"/>
      <c r="AQ3639" s="68"/>
      <c r="AR3639" s="68"/>
      <c r="AS3639" s="68"/>
      <c r="AT3639" s="68"/>
    </row>
    <row r="3640" spans="20:46" ht="18.75" customHeight="1">
      <c r="T3640" s="68"/>
      <c r="U3640" s="68"/>
      <c r="V3640" s="68"/>
      <c r="W3640" s="68"/>
      <c r="X3640" s="68"/>
      <c r="Y3640" s="68"/>
      <c r="Z3640" s="68"/>
      <c r="AA3640" s="68"/>
      <c r="AB3640" s="68"/>
      <c r="AC3640" s="68"/>
      <c r="AD3640" s="68"/>
      <c r="AE3640" s="68"/>
      <c r="AF3640" s="68"/>
      <c r="AH3640" s="68"/>
      <c r="AI3640" s="68"/>
      <c r="AJ3640" s="68"/>
      <c r="AK3640" s="68"/>
      <c r="AL3640" s="68"/>
      <c r="AM3640" s="68"/>
      <c r="AN3640" s="68"/>
      <c r="AO3640" s="68"/>
      <c r="AP3640" s="68"/>
      <c r="AQ3640" s="68"/>
      <c r="AR3640" s="68"/>
      <c r="AS3640" s="68"/>
      <c r="AT3640" s="68"/>
    </row>
    <row r="3641" spans="20:46" ht="18.75" customHeight="1">
      <c r="T3641" s="68"/>
      <c r="U3641" s="68"/>
      <c r="V3641" s="68"/>
      <c r="W3641" s="68"/>
      <c r="X3641" s="68"/>
      <c r="Y3641" s="68"/>
      <c r="Z3641" s="68"/>
      <c r="AA3641" s="68"/>
      <c r="AB3641" s="68"/>
      <c r="AC3641" s="68"/>
      <c r="AD3641" s="68"/>
      <c r="AE3641" s="68"/>
      <c r="AF3641" s="68"/>
      <c r="AH3641" s="68"/>
      <c r="AI3641" s="68"/>
      <c r="AJ3641" s="68"/>
      <c r="AK3641" s="68"/>
      <c r="AL3641" s="68"/>
      <c r="AM3641" s="68"/>
      <c r="AN3641" s="68"/>
      <c r="AO3641" s="68"/>
      <c r="AP3641" s="68"/>
      <c r="AQ3641" s="68"/>
      <c r="AR3641" s="68"/>
      <c r="AS3641" s="68"/>
      <c r="AT3641" s="68"/>
    </row>
    <row r="3642" spans="20:46" ht="18.75" customHeight="1">
      <c r="T3642" s="68"/>
      <c r="U3642" s="68"/>
      <c r="V3642" s="68"/>
      <c r="W3642" s="68"/>
      <c r="X3642" s="68"/>
      <c r="Y3642" s="68"/>
      <c r="Z3642" s="68"/>
      <c r="AA3642" s="68"/>
      <c r="AB3642" s="68"/>
      <c r="AC3642" s="68"/>
      <c r="AD3642" s="68"/>
      <c r="AE3642" s="68"/>
      <c r="AF3642" s="68"/>
      <c r="AH3642" s="68"/>
      <c r="AI3642" s="68"/>
      <c r="AJ3642" s="68"/>
      <c r="AK3642" s="68"/>
      <c r="AL3642" s="68"/>
      <c r="AM3642" s="68"/>
      <c r="AN3642" s="68"/>
      <c r="AO3642" s="68"/>
      <c r="AP3642" s="68"/>
      <c r="AQ3642" s="68"/>
      <c r="AR3642" s="68"/>
      <c r="AS3642" s="68"/>
      <c r="AT3642" s="68"/>
    </row>
    <row r="3643" spans="20:46" ht="18.75" customHeight="1">
      <c r="T3643" s="68"/>
      <c r="U3643" s="68"/>
      <c r="V3643" s="68"/>
      <c r="W3643" s="68"/>
      <c r="X3643" s="68"/>
      <c r="Y3643" s="68"/>
      <c r="Z3643" s="68"/>
      <c r="AA3643" s="68"/>
      <c r="AB3643" s="68"/>
      <c r="AC3643" s="68"/>
      <c r="AD3643" s="68"/>
      <c r="AE3643" s="68"/>
      <c r="AF3643" s="68"/>
      <c r="AH3643" s="68"/>
      <c r="AI3643" s="68"/>
      <c r="AJ3643" s="68"/>
      <c r="AK3643" s="68"/>
      <c r="AL3643" s="68"/>
      <c r="AM3643" s="68"/>
      <c r="AN3643" s="68"/>
      <c r="AO3643" s="68"/>
      <c r="AP3643" s="68"/>
      <c r="AQ3643" s="68"/>
      <c r="AR3643" s="68"/>
      <c r="AS3643" s="68"/>
      <c r="AT3643" s="68"/>
    </row>
    <row r="3644" spans="20:46" ht="18.75" customHeight="1">
      <c r="T3644" s="68"/>
      <c r="U3644" s="68"/>
      <c r="V3644" s="68"/>
      <c r="W3644" s="68"/>
      <c r="X3644" s="68"/>
      <c r="Y3644" s="68"/>
      <c r="Z3644" s="68"/>
      <c r="AA3644" s="68"/>
      <c r="AB3644" s="68"/>
      <c r="AC3644" s="68"/>
      <c r="AD3644" s="68"/>
      <c r="AE3644" s="68"/>
      <c r="AF3644" s="68"/>
      <c r="AH3644" s="68"/>
      <c r="AI3644" s="68"/>
      <c r="AJ3644" s="68"/>
      <c r="AK3644" s="68"/>
      <c r="AL3644" s="68"/>
      <c r="AM3644" s="68"/>
      <c r="AN3644" s="68"/>
      <c r="AO3644" s="68"/>
      <c r="AP3644" s="68"/>
      <c r="AQ3644" s="68"/>
      <c r="AR3644" s="68"/>
      <c r="AS3644" s="68"/>
      <c r="AT3644" s="68"/>
    </row>
    <row r="3645" spans="20:46" ht="18.75" customHeight="1">
      <c r="T3645" s="68"/>
      <c r="U3645" s="68"/>
      <c r="V3645" s="68"/>
      <c r="W3645" s="68"/>
      <c r="X3645" s="68"/>
      <c r="Y3645" s="68"/>
      <c r="Z3645" s="68"/>
      <c r="AA3645" s="68"/>
      <c r="AB3645" s="68"/>
      <c r="AC3645" s="68"/>
      <c r="AD3645" s="68"/>
      <c r="AE3645" s="68"/>
      <c r="AF3645" s="68"/>
      <c r="AH3645" s="68"/>
      <c r="AI3645" s="68"/>
      <c r="AJ3645" s="68"/>
      <c r="AK3645" s="68"/>
      <c r="AL3645" s="68"/>
      <c r="AM3645" s="68"/>
      <c r="AN3645" s="68"/>
      <c r="AO3645" s="68"/>
      <c r="AP3645" s="68"/>
      <c r="AQ3645" s="68"/>
      <c r="AR3645" s="68"/>
      <c r="AS3645" s="68"/>
      <c r="AT3645" s="68"/>
    </row>
    <row r="3646" spans="20:46" ht="18.75" customHeight="1">
      <c r="T3646" s="68"/>
      <c r="U3646" s="68"/>
      <c r="V3646" s="68"/>
      <c r="W3646" s="68"/>
      <c r="X3646" s="68"/>
      <c r="Y3646" s="68"/>
      <c r="Z3646" s="68"/>
      <c r="AA3646" s="68"/>
      <c r="AB3646" s="68"/>
      <c r="AC3646" s="68"/>
      <c r="AD3646" s="68"/>
      <c r="AE3646" s="68"/>
      <c r="AF3646" s="68"/>
      <c r="AH3646" s="68"/>
      <c r="AI3646" s="68"/>
      <c r="AJ3646" s="68"/>
      <c r="AK3646" s="68"/>
      <c r="AL3646" s="68"/>
      <c r="AM3646" s="68"/>
      <c r="AN3646" s="68"/>
      <c r="AO3646" s="68"/>
      <c r="AP3646" s="68"/>
      <c r="AQ3646" s="68"/>
      <c r="AR3646" s="68"/>
      <c r="AS3646" s="68"/>
      <c r="AT3646" s="68"/>
    </row>
    <row r="3647" spans="20:46" ht="18.75" customHeight="1">
      <c r="T3647" s="68"/>
      <c r="U3647" s="68"/>
      <c r="V3647" s="68"/>
      <c r="W3647" s="68"/>
      <c r="X3647" s="68"/>
      <c r="Y3647" s="68"/>
      <c r="Z3647" s="68"/>
      <c r="AA3647" s="68"/>
      <c r="AB3647" s="68"/>
      <c r="AC3647" s="68"/>
      <c r="AD3647" s="68"/>
      <c r="AE3647" s="68"/>
      <c r="AF3647" s="68"/>
      <c r="AH3647" s="68"/>
      <c r="AI3647" s="68"/>
      <c r="AJ3647" s="68"/>
      <c r="AK3647" s="68"/>
      <c r="AL3647" s="68"/>
      <c r="AM3647" s="68"/>
      <c r="AN3647" s="68"/>
      <c r="AO3647" s="68"/>
      <c r="AP3647" s="68"/>
      <c r="AQ3647" s="68"/>
      <c r="AR3647" s="68"/>
      <c r="AS3647" s="68"/>
      <c r="AT3647" s="68"/>
    </row>
    <row r="3648" spans="20:46" ht="18.75" customHeight="1">
      <c r="T3648" s="68"/>
      <c r="U3648" s="68"/>
      <c r="V3648" s="68"/>
      <c r="W3648" s="68"/>
      <c r="X3648" s="68"/>
      <c r="Y3648" s="68"/>
      <c r="Z3648" s="68"/>
      <c r="AA3648" s="68"/>
      <c r="AB3648" s="68"/>
      <c r="AC3648" s="68"/>
      <c r="AD3648" s="68"/>
      <c r="AE3648" s="68"/>
      <c r="AF3648" s="68"/>
      <c r="AH3648" s="68"/>
      <c r="AI3648" s="68"/>
      <c r="AJ3648" s="68"/>
      <c r="AK3648" s="68"/>
      <c r="AL3648" s="68"/>
      <c r="AM3648" s="68"/>
      <c r="AN3648" s="68"/>
      <c r="AO3648" s="68"/>
      <c r="AP3648" s="68"/>
      <c r="AQ3648" s="68"/>
      <c r="AR3648" s="68"/>
      <c r="AS3648" s="68"/>
      <c r="AT3648" s="68"/>
    </row>
    <row r="3649" spans="20:46" ht="18.75" customHeight="1">
      <c r="T3649" s="68"/>
      <c r="U3649" s="68"/>
      <c r="V3649" s="68"/>
      <c r="W3649" s="68"/>
      <c r="X3649" s="68"/>
      <c r="Y3649" s="68"/>
      <c r="Z3649" s="68"/>
      <c r="AA3649" s="68"/>
      <c r="AB3649" s="68"/>
      <c r="AC3649" s="68"/>
      <c r="AD3649" s="68"/>
      <c r="AE3649" s="68"/>
      <c r="AF3649" s="68"/>
      <c r="AH3649" s="68"/>
      <c r="AI3649" s="68"/>
      <c r="AJ3649" s="68"/>
      <c r="AK3649" s="68"/>
      <c r="AL3649" s="68"/>
      <c r="AM3649" s="68"/>
      <c r="AN3649" s="68"/>
      <c r="AO3649" s="68"/>
      <c r="AP3649" s="68"/>
      <c r="AQ3649" s="68"/>
      <c r="AR3649" s="68"/>
      <c r="AS3649" s="68"/>
      <c r="AT3649" s="68"/>
    </row>
    <row r="3650" spans="20:46" ht="18.75" customHeight="1">
      <c r="T3650" s="68"/>
      <c r="U3650" s="68"/>
      <c r="V3650" s="68"/>
      <c r="W3650" s="68"/>
      <c r="X3650" s="68"/>
      <c r="Y3650" s="68"/>
      <c r="Z3650" s="68"/>
      <c r="AA3650" s="68"/>
      <c r="AB3650" s="68"/>
      <c r="AC3650" s="68"/>
      <c r="AD3650" s="68"/>
      <c r="AE3650" s="68"/>
      <c r="AF3650" s="68"/>
      <c r="AH3650" s="68"/>
      <c r="AI3650" s="68"/>
      <c r="AJ3650" s="68"/>
      <c r="AK3650" s="68"/>
      <c r="AL3650" s="68"/>
      <c r="AM3650" s="68"/>
      <c r="AN3650" s="68"/>
      <c r="AO3650" s="68"/>
      <c r="AP3650" s="68"/>
      <c r="AQ3650" s="68"/>
      <c r="AR3650" s="68"/>
      <c r="AS3650" s="68"/>
      <c r="AT3650" s="68"/>
    </row>
    <row r="3651" spans="20:46" ht="18.75" customHeight="1">
      <c r="T3651" s="68"/>
      <c r="U3651" s="68"/>
      <c r="V3651" s="68"/>
      <c r="W3651" s="68"/>
      <c r="X3651" s="68"/>
      <c r="Y3651" s="68"/>
      <c r="Z3651" s="68"/>
      <c r="AA3651" s="68"/>
      <c r="AB3651" s="68"/>
      <c r="AC3651" s="68"/>
      <c r="AD3651" s="68"/>
      <c r="AE3651" s="68"/>
      <c r="AF3651" s="68"/>
      <c r="AH3651" s="68"/>
      <c r="AI3651" s="68"/>
      <c r="AJ3651" s="68"/>
      <c r="AK3651" s="68"/>
      <c r="AL3651" s="68"/>
      <c r="AM3651" s="68"/>
      <c r="AN3651" s="68"/>
      <c r="AO3651" s="68"/>
      <c r="AP3651" s="68"/>
      <c r="AQ3651" s="68"/>
      <c r="AR3651" s="68"/>
      <c r="AS3651" s="68"/>
      <c r="AT3651" s="68"/>
    </row>
    <row r="3652" spans="20:46" ht="18.75" customHeight="1">
      <c r="T3652" s="68"/>
      <c r="U3652" s="68"/>
      <c r="V3652" s="68"/>
      <c r="W3652" s="68"/>
      <c r="X3652" s="68"/>
      <c r="Y3652" s="68"/>
      <c r="Z3652" s="68"/>
      <c r="AA3652" s="68"/>
      <c r="AB3652" s="68"/>
      <c r="AC3652" s="68"/>
      <c r="AD3652" s="68"/>
      <c r="AE3652" s="68"/>
      <c r="AF3652" s="68"/>
      <c r="AH3652" s="68"/>
      <c r="AI3652" s="68"/>
      <c r="AJ3652" s="68"/>
      <c r="AK3652" s="68"/>
      <c r="AL3652" s="68"/>
      <c r="AM3652" s="68"/>
      <c r="AN3652" s="68"/>
      <c r="AO3652" s="68"/>
      <c r="AP3652" s="68"/>
      <c r="AQ3652" s="68"/>
      <c r="AR3652" s="68"/>
      <c r="AS3652" s="68"/>
      <c r="AT3652" s="68"/>
    </row>
    <row r="3653" spans="20:46" ht="18.75" customHeight="1">
      <c r="T3653" s="68"/>
      <c r="U3653" s="68"/>
      <c r="V3653" s="68"/>
      <c r="W3653" s="68"/>
      <c r="X3653" s="68"/>
      <c r="Y3653" s="68"/>
      <c r="Z3653" s="68"/>
      <c r="AA3653" s="68"/>
      <c r="AB3653" s="68"/>
      <c r="AC3653" s="68"/>
      <c r="AD3653" s="68"/>
      <c r="AE3653" s="68"/>
      <c r="AF3653" s="68"/>
      <c r="AH3653" s="68"/>
      <c r="AI3653" s="68"/>
      <c r="AJ3653" s="68"/>
      <c r="AK3653" s="68"/>
      <c r="AL3653" s="68"/>
      <c r="AM3653" s="68"/>
      <c r="AN3653" s="68"/>
      <c r="AO3653" s="68"/>
      <c r="AP3653" s="68"/>
      <c r="AQ3653" s="68"/>
      <c r="AR3653" s="68"/>
      <c r="AS3653" s="68"/>
      <c r="AT3653" s="68"/>
    </row>
    <row r="3654" spans="20:46" ht="18.75" customHeight="1">
      <c r="T3654" s="68"/>
      <c r="U3654" s="68"/>
      <c r="V3654" s="68"/>
      <c r="W3654" s="68"/>
      <c r="X3654" s="68"/>
      <c r="Y3654" s="68"/>
      <c r="Z3654" s="68"/>
      <c r="AA3654" s="68"/>
      <c r="AB3654" s="68"/>
      <c r="AC3654" s="68"/>
      <c r="AD3654" s="68"/>
      <c r="AE3654" s="68"/>
      <c r="AF3654" s="68"/>
      <c r="AH3654" s="68"/>
      <c r="AI3654" s="68"/>
      <c r="AJ3654" s="68"/>
      <c r="AK3654" s="68"/>
      <c r="AL3654" s="68"/>
      <c r="AM3654" s="68"/>
      <c r="AN3654" s="68"/>
      <c r="AO3654" s="68"/>
      <c r="AP3654" s="68"/>
      <c r="AQ3654" s="68"/>
      <c r="AR3654" s="68"/>
      <c r="AS3654" s="68"/>
      <c r="AT3654" s="68"/>
    </row>
    <row r="3655" spans="20:46" ht="18.75" customHeight="1">
      <c r="T3655" s="68"/>
      <c r="U3655" s="68"/>
      <c r="V3655" s="68"/>
      <c r="W3655" s="68"/>
      <c r="X3655" s="68"/>
      <c r="Y3655" s="68"/>
      <c r="Z3655" s="68"/>
      <c r="AA3655" s="68"/>
      <c r="AB3655" s="68"/>
      <c r="AC3655" s="68"/>
      <c r="AD3655" s="68"/>
      <c r="AE3655" s="68"/>
      <c r="AF3655" s="68"/>
      <c r="AH3655" s="68"/>
      <c r="AI3655" s="68"/>
      <c r="AJ3655" s="68"/>
      <c r="AK3655" s="68"/>
      <c r="AL3655" s="68"/>
      <c r="AM3655" s="68"/>
      <c r="AN3655" s="68"/>
      <c r="AO3655" s="68"/>
      <c r="AP3655" s="68"/>
      <c r="AQ3655" s="68"/>
      <c r="AR3655" s="68"/>
      <c r="AS3655" s="68"/>
      <c r="AT3655" s="68"/>
    </row>
    <row r="3656" spans="20:46" ht="18.75" customHeight="1">
      <c r="T3656" s="68"/>
      <c r="U3656" s="68"/>
      <c r="V3656" s="68"/>
      <c r="W3656" s="68"/>
      <c r="X3656" s="68"/>
      <c r="Y3656" s="68"/>
      <c r="Z3656" s="68"/>
      <c r="AA3656" s="68"/>
      <c r="AB3656" s="68"/>
      <c r="AC3656" s="68"/>
      <c r="AD3656" s="68"/>
      <c r="AE3656" s="68"/>
      <c r="AF3656" s="68"/>
      <c r="AH3656" s="68"/>
      <c r="AI3656" s="68"/>
      <c r="AJ3656" s="68"/>
      <c r="AK3656" s="68"/>
      <c r="AL3656" s="68"/>
      <c r="AM3656" s="68"/>
      <c r="AN3656" s="68"/>
      <c r="AO3656" s="68"/>
      <c r="AP3656" s="68"/>
      <c r="AQ3656" s="68"/>
      <c r="AR3656" s="68"/>
      <c r="AS3656" s="68"/>
      <c r="AT3656" s="68"/>
    </row>
    <row r="3657" spans="20:46" ht="18.75" customHeight="1">
      <c r="T3657" s="68"/>
      <c r="U3657" s="68"/>
      <c r="V3657" s="68"/>
      <c r="W3657" s="68"/>
      <c r="X3657" s="68"/>
      <c r="Y3657" s="68"/>
      <c r="Z3657" s="68"/>
      <c r="AA3657" s="68"/>
      <c r="AB3657" s="68"/>
      <c r="AC3657" s="68"/>
      <c r="AD3657" s="68"/>
      <c r="AE3657" s="68"/>
      <c r="AF3657" s="68"/>
      <c r="AH3657" s="68"/>
      <c r="AI3657" s="68"/>
      <c r="AJ3657" s="68"/>
      <c r="AK3657" s="68"/>
      <c r="AL3657" s="68"/>
      <c r="AM3657" s="68"/>
      <c r="AN3657" s="68"/>
      <c r="AO3657" s="68"/>
      <c r="AP3657" s="68"/>
      <c r="AQ3657" s="68"/>
      <c r="AR3657" s="68"/>
      <c r="AS3657" s="68"/>
      <c r="AT3657" s="68"/>
    </row>
    <row r="3658" spans="20:46" ht="18.75" customHeight="1">
      <c r="T3658" s="68"/>
      <c r="U3658" s="68"/>
      <c r="V3658" s="68"/>
      <c r="W3658" s="68"/>
      <c r="X3658" s="68"/>
      <c r="Y3658" s="68"/>
      <c r="Z3658" s="68"/>
      <c r="AA3658" s="68"/>
      <c r="AB3658" s="68"/>
      <c r="AC3658" s="68"/>
      <c r="AD3658" s="68"/>
      <c r="AE3658" s="68"/>
      <c r="AF3658" s="68"/>
      <c r="AH3658" s="68"/>
      <c r="AI3658" s="68"/>
      <c r="AJ3658" s="68"/>
      <c r="AK3658" s="68"/>
      <c r="AL3658" s="68"/>
      <c r="AM3658" s="68"/>
      <c r="AN3658" s="68"/>
      <c r="AO3658" s="68"/>
      <c r="AP3658" s="68"/>
      <c r="AQ3658" s="68"/>
      <c r="AR3658" s="68"/>
      <c r="AS3658" s="68"/>
      <c r="AT3658" s="68"/>
    </row>
    <row r="3659" spans="20:46" ht="18.75" customHeight="1">
      <c r="T3659" s="68"/>
      <c r="U3659" s="68"/>
      <c r="V3659" s="68"/>
      <c r="W3659" s="68"/>
      <c r="X3659" s="68"/>
      <c r="Y3659" s="68"/>
      <c r="Z3659" s="68"/>
      <c r="AA3659" s="68"/>
      <c r="AB3659" s="68"/>
      <c r="AC3659" s="68"/>
      <c r="AD3659" s="68"/>
      <c r="AE3659" s="68"/>
      <c r="AF3659" s="68"/>
      <c r="AH3659" s="68"/>
      <c r="AI3659" s="68"/>
      <c r="AJ3659" s="68"/>
      <c r="AK3659" s="68"/>
      <c r="AL3659" s="68"/>
      <c r="AM3659" s="68"/>
      <c r="AN3659" s="68"/>
      <c r="AO3659" s="68"/>
      <c r="AP3659" s="68"/>
      <c r="AQ3659" s="68"/>
      <c r="AR3659" s="68"/>
      <c r="AS3659" s="68"/>
      <c r="AT3659" s="68"/>
    </row>
    <row r="3660" spans="20:46" ht="18.75" customHeight="1">
      <c r="T3660" s="68"/>
      <c r="U3660" s="68"/>
      <c r="V3660" s="68"/>
      <c r="W3660" s="68"/>
      <c r="X3660" s="68"/>
      <c r="Y3660" s="68"/>
      <c r="Z3660" s="68"/>
      <c r="AA3660" s="68"/>
      <c r="AB3660" s="68"/>
      <c r="AC3660" s="68"/>
      <c r="AD3660" s="68"/>
      <c r="AE3660" s="68"/>
      <c r="AF3660" s="68"/>
      <c r="AH3660" s="68"/>
      <c r="AI3660" s="68"/>
      <c r="AJ3660" s="68"/>
      <c r="AK3660" s="68"/>
      <c r="AL3660" s="68"/>
      <c r="AM3660" s="68"/>
      <c r="AN3660" s="68"/>
      <c r="AO3660" s="68"/>
      <c r="AP3660" s="68"/>
      <c r="AQ3660" s="68"/>
      <c r="AR3660" s="68"/>
      <c r="AS3660" s="68"/>
      <c r="AT3660" s="68"/>
    </row>
    <row r="3661" spans="20:46" ht="18.75" customHeight="1">
      <c r="T3661" s="68"/>
      <c r="U3661" s="68"/>
      <c r="V3661" s="68"/>
      <c r="W3661" s="68"/>
      <c r="X3661" s="68"/>
      <c r="Y3661" s="68"/>
      <c r="Z3661" s="68"/>
      <c r="AA3661" s="68"/>
      <c r="AB3661" s="68"/>
      <c r="AC3661" s="68"/>
      <c r="AD3661" s="68"/>
      <c r="AE3661" s="68"/>
      <c r="AF3661" s="68"/>
      <c r="AH3661" s="68"/>
      <c r="AI3661" s="68"/>
      <c r="AJ3661" s="68"/>
      <c r="AK3661" s="68"/>
      <c r="AL3661" s="68"/>
      <c r="AM3661" s="68"/>
      <c r="AN3661" s="68"/>
      <c r="AO3661" s="68"/>
      <c r="AP3661" s="68"/>
      <c r="AQ3661" s="68"/>
      <c r="AR3661" s="68"/>
      <c r="AS3661" s="68"/>
      <c r="AT3661" s="68"/>
    </row>
    <row r="3662" spans="20:46" ht="18.75" customHeight="1">
      <c r="T3662" s="68"/>
      <c r="U3662" s="68"/>
      <c r="V3662" s="68"/>
      <c r="W3662" s="68"/>
      <c r="X3662" s="68"/>
      <c r="Y3662" s="68"/>
      <c r="Z3662" s="68"/>
      <c r="AA3662" s="68"/>
      <c r="AB3662" s="68"/>
      <c r="AC3662" s="68"/>
      <c r="AD3662" s="68"/>
      <c r="AE3662" s="68"/>
      <c r="AF3662" s="68"/>
      <c r="AH3662" s="68"/>
      <c r="AI3662" s="68"/>
      <c r="AJ3662" s="68"/>
      <c r="AK3662" s="68"/>
      <c r="AL3662" s="68"/>
      <c r="AM3662" s="68"/>
      <c r="AN3662" s="68"/>
      <c r="AO3662" s="68"/>
      <c r="AP3662" s="68"/>
      <c r="AQ3662" s="68"/>
      <c r="AR3662" s="68"/>
      <c r="AS3662" s="68"/>
      <c r="AT3662" s="68"/>
    </row>
    <row r="3663" spans="20:46" ht="18.75" customHeight="1">
      <c r="T3663" s="68"/>
      <c r="U3663" s="68"/>
      <c r="V3663" s="68"/>
      <c r="W3663" s="68"/>
      <c r="X3663" s="68"/>
      <c r="Y3663" s="68"/>
      <c r="Z3663" s="68"/>
      <c r="AA3663" s="68"/>
      <c r="AB3663" s="68"/>
      <c r="AC3663" s="68"/>
      <c r="AD3663" s="68"/>
      <c r="AE3663" s="68"/>
      <c r="AF3663" s="68"/>
      <c r="AH3663" s="68"/>
      <c r="AI3663" s="68"/>
      <c r="AJ3663" s="68"/>
      <c r="AK3663" s="68"/>
      <c r="AL3663" s="68"/>
      <c r="AM3663" s="68"/>
      <c r="AN3663" s="68"/>
      <c r="AO3663" s="68"/>
      <c r="AP3663" s="68"/>
      <c r="AQ3663" s="68"/>
      <c r="AR3663" s="68"/>
      <c r="AS3663" s="68"/>
      <c r="AT3663" s="68"/>
    </row>
    <row r="3664" spans="20:46" ht="18.75" customHeight="1">
      <c r="T3664" s="68"/>
      <c r="U3664" s="68"/>
      <c r="V3664" s="68"/>
      <c r="W3664" s="68"/>
      <c r="X3664" s="68"/>
      <c r="Y3664" s="68"/>
      <c r="Z3664" s="68"/>
      <c r="AA3664" s="68"/>
      <c r="AB3664" s="68"/>
      <c r="AC3664" s="68"/>
      <c r="AD3664" s="68"/>
      <c r="AE3664" s="68"/>
      <c r="AF3664" s="68"/>
      <c r="AH3664" s="68"/>
      <c r="AI3664" s="68"/>
      <c r="AJ3664" s="68"/>
      <c r="AK3664" s="68"/>
      <c r="AL3664" s="68"/>
      <c r="AM3664" s="68"/>
      <c r="AN3664" s="68"/>
      <c r="AO3664" s="68"/>
      <c r="AP3664" s="68"/>
      <c r="AQ3664" s="68"/>
      <c r="AR3664" s="68"/>
      <c r="AS3664" s="68"/>
      <c r="AT3664" s="68"/>
    </row>
    <row r="3665" spans="20:46" ht="18.75" customHeight="1">
      <c r="T3665" s="68"/>
      <c r="U3665" s="68"/>
      <c r="V3665" s="68"/>
      <c r="W3665" s="68"/>
      <c r="X3665" s="68"/>
      <c r="Y3665" s="68"/>
      <c r="Z3665" s="68"/>
      <c r="AA3665" s="68"/>
      <c r="AB3665" s="68"/>
      <c r="AC3665" s="68"/>
      <c r="AD3665" s="68"/>
      <c r="AE3665" s="68"/>
      <c r="AF3665" s="68"/>
      <c r="AH3665" s="68"/>
      <c r="AI3665" s="68"/>
      <c r="AJ3665" s="68"/>
      <c r="AK3665" s="68"/>
      <c r="AL3665" s="68"/>
      <c r="AM3665" s="68"/>
      <c r="AN3665" s="68"/>
      <c r="AO3665" s="68"/>
      <c r="AP3665" s="68"/>
      <c r="AQ3665" s="68"/>
      <c r="AR3665" s="68"/>
      <c r="AS3665" s="68"/>
      <c r="AT3665" s="68"/>
    </row>
    <row r="3666" spans="20:46" ht="18.75" customHeight="1">
      <c r="T3666" s="68"/>
      <c r="U3666" s="68"/>
      <c r="V3666" s="68"/>
      <c r="W3666" s="68"/>
      <c r="X3666" s="68"/>
      <c r="Y3666" s="68"/>
      <c r="Z3666" s="68"/>
      <c r="AA3666" s="68"/>
      <c r="AB3666" s="68"/>
      <c r="AC3666" s="68"/>
      <c r="AD3666" s="68"/>
      <c r="AE3666" s="68"/>
      <c r="AF3666" s="68"/>
      <c r="AH3666" s="68"/>
      <c r="AI3666" s="68"/>
      <c r="AJ3666" s="68"/>
      <c r="AK3666" s="68"/>
      <c r="AL3666" s="68"/>
      <c r="AM3666" s="68"/>
      <c r="AN3666" s="68"/>
      <c r="AO3666" s="68"/>
      <c r="AP3666" s="68"/>
      <c r="AQ3666" s="68"/>
      <c r="AR3666" s="68"/>
      <c r="AS3666" s="68"/>
      <c r="AT3666" s="68"/>
    </row>
    <row r="3667" spans="20:46" ht="18.75" customHeight="1">
      <c r="T3667" s="68"/>
      <c r="U3667" s="68"/>
      <c r="V3667" s="68"/>
      <c r="W3667" s="68"/>
      <c r="X3667" s="68"/>
      <c r="Y3667" s="68"/>
      <c r="Z3667" s="68"/>
      <c r="AA3667" s="68"/>
      <c r="AB3667" s="68"/>
      <c r="AC3667" s="68"/>
      <c r="AD3667" s="68"/>
      <c r="AE3667" s="68"/>
      <c r="AF3667" s="68"/>
      <c r="AH3667" s="68"/>
      <c r="AI3667" s="68"/>
      <c r="AJ3667" s="68"/>
      <c r="AK3667" s="68"/>
      <c r="AL3667" s="68"/>
      <c r="AM3667" s="68"/>
      <c r="AN3667" s="68"/>
      <c r="AO3667" s="68"/>
      <c r="AP3667" s="68"/>
      <c r="AQ3667" s="68"/>
      <c r="AR3667" s="68"/>
      <c r="AS3667" s="68"/>
      <c r="AT3667" s="68"/>
    </row>
    <row r="3668" spans="20:46" ht="18.75" customHeight="1">
      <c r="T3668" s="68"/>
      <c r="U3668" s="68"/>
      <c r="V3668" s="68"/>
      <c r="W3668" s="68"/>
      <c r="X3668" s="68"/>
      <c r="Y3668" s="68"/>
      <c r="Z3668" s="68"/>
      <c r="AA3668" s="68"/>
      <c r="AB3668" s="68"/>
      <c r="AC3668" s="68"/>
      <c r="AD3668" s="68"/>
      <c r="AE3668" s="68"/>
      <c r="AF3668" s="68"/>
      <c r="AH3668" s="68"/>
      <c r="AI3668" s="68"/>
      <c r="AJ3668" s="68"/>
      <c r="AK3668" s="68"/>
      <c r="AL3668" s="68"/>
      <c r="AM3668" s="68"/>
      <c r="AN3668" s="68"/>
      <c r="AO3668" s="68"/>
      <c r="AP3668" s="68"/>
      <c r="AQ3668" s="68"/>
      <c r="AR3668" s="68"/>
      <c r="AS3668" s="68"/>
      <c r="AT3668" s="68"/>
    </row>
    <row r="3669" spans="20:46" ht="18.75" customHeight="1">
      <c r="T3669" s="68"/>
      <c r="U3669" s="68"/>
      <c r="V3669" s="68"/>
      <c r="W3669" s="68"/>
      <c r="X3669" s="68"/>
      <c r="Y3669" s="68"/>
      <c r="Z3669" s="68"/>
      <c r="AA3669" s="68"/>
      <c r="AB3669" s="68"/>
      <c r="AC3669" s="68"/>
      <c r="AD3669" s="68"/>
      <c r="AE3669" s="68"/>
      <c r="AF3669" s="68"/>
      <c r="AH3669" s="68"/>
      <c r="AI3669" s="68"/>
      <c r="AJ3669" s="68"/>
      <c r="AK3669" s="68"/>
      <c r="AL3669" s="68"/>
      <c r="AM3669" s="68"/>
      <c r="AN3669" s="68"/>
      <c r="AO3669" s="68"/>
      <c r="AP3669" s="68"/>
      <c r="AQ3669" s="68"/>
      <c r="AR3669" s="68"/>
      <c r="AS3669" s="68"/>
      <c r="AT3669" s="68"/>
    </row>
    <row r="3670" spans="20:46" ht="18.75" customHeight="1">
      <c r="T3670" s="68"/>
      <c r="U3670" s="68"/>
      <c r="V3670" s="68"/>
      <c r="W3670" s="68"/>
      <c r="X3670" s="68"/>
      <c r="Y3670" s="68"/>
      <c r="Z3670" s="68"/>
      <c r="AA3670" s="68"/>
      <c r="AB3670" s="68"/>
      <c r="AC3670" s="68"/>
      <c r="AD3670" s="68"/>
      <c r="AE3670" s="68"/>
      <c r="AF3670" s="68"/>
      <c r="AH3670" s="68"/>
      <c r="AI3670" s="68"/>
      <c r="AJ3670" s="68"/>
      <c r="AK3670" s="68"/>
      <c r="AL3670" s="68"/>
      <c r="AM3670" s="68"/>
      <c r="AN3670" s="68"/>
      <c r="AO3670" s="68"/>
      <c r="AP3670" s="68"/>
      <c r="AQ3670" s="68"/>
      <c r="AR3670" s="68"/>
      <c r="AS3670" s="68"/>
      <c r="AT3670" s="68"/>
    </row>
    <row r="3671" spans="20:46" ht="18.75" customHeight="1">
      <c r="T3671" s="68"/>
      <c r="U3671" s="68"/>
      <c r="V3671" s="68"/>
      <c r="W3671" s="68"/>
      <c r="X3671" s="68"/>
      <c r="Y3671" s="68"/>
      <c r="Z3671" s="68"/>
      <c r="AA3671" s="68"/>
      <c r="AB3671" s="68"/>
      <c r="AC3671" s="68"/>
      <c r="AD3671" s="68"/>
      <c r="AE3671" s="68"/>
      <c r="AF3671" s="68"/>
      <c r="AH3671" s="68"/>
      <c r="AI3671" s="68"/>
      <c r="AJ3671" s="68"/>
      <c r="AK3671" s="68"/>
      <c r="AL3671" s="68"/>
      <c r="AM3671" s="68"/>
      <c r="AN3671" s="68"/>
      <c r="AO3671" s="68"/>
      <c r="AP3671" s="68"/>
      <c r="AQ3671" s="68"/>
      <c r="AR3671" s="68"/>
      <c r="AS3671" s="68"/>
      <c r="AT3671" s="68"/>
    </row>
    <row r="3672" spans="20:46" ht="18.75" customHeight="1">
      <c r="T3672" s="68"/>
      <c r="U3672" s="68"/>
      <c r="V3672" s="68"/>
      <c r="W3672" s="68"/>
      <c r="X3672" s="68"/>
      <c r="Y3672" s="68"/>
      <c r="Z3672" s="68"/>
      <c r="AA3672" s="68"/>
      <c r="AB3672" s="68"/>
      <c r="AC3672" s="68"/>
      <c r="AD3672" s="68"/>
      <c r="AE3672" s="68"/>
      <c r="AF3672" s="68"/>
      <c r="AH3672" s="68"/>
      <c r="AI3672" s="68"/>
      <c r="AJ3672" s="68"/>
      <c r="AK3672" s="68"/>
      <c r="AL3672" s="68"/>
      <c r="AM3672" s="68"/>
      <c r="AN3672" s="68"/>
      <c r="AO3672" s="68"/>
      <c r="AP3672" s="68"/>
      <c r="AQ3672" s="68"/>
      <c r="AR3672" s="68"/>
      <c r="AS3672" s="68"/>
      <c r="AT3672" s="68"/>
    </row>
    <row r="3673" spans="20:46" ht="18.75" customHeight="1">
      <c r="T3673" s="68"/>
      <c r="U3673" s="68"/>
      <c r="V3673" s="68"/>
      <c r="W3673" s="68"/>
      <c r="X3673" s="68"/>
      <c r="Y3673" s="68"/>
      <c r="Z3673" s="68"/>
      <c r="AA3673" s="68"/>
      <c r="AB3673" s="68"/>
      <c r="AC3673" s="68"/>
      <c r="AD3673" s="68"/>
      <c r="AE3673" s="68"/>
      <c r="AF3673" s="68"/>
      <c r="AH3673" s="68"/>
      <c r="AI3673" s="68"/>
      <c r="AJ3673" s="68"/>
      <c r="AK3673" s="68"/>
      <c r="AL3673" s="68"/>
      <c r="AM3673" s="68"/>
      <c r="AN3673" s="68"/>
      <c r="AO3673" s="68"/>
      <c r="AP3673" s="68"/>
      <c r="AQ3673" s="68"/>
      <c r="AR3673" s="68"/>
      <c r="AS3673" s="68"/>
      <c r="AT3673" s="68"/>
    </row>
    <row r="3674" spans="20:46" ht="18.75" customHeight="1">
      <c r="T3674" s="68"/>
      <c r="U3674" s="68"/>
      <c r="V3674" s="68"/>
      <c r="W3674" s="68"/>
      <c r="X3674" s="68"/>
      <c r="Y3674" s="68"/>
      <c r="Z3674" s="68"/>
      <c r="AA3674" s="68"/>
      <c r="AB3674" s="68"/>
      <c r="AC3674" s="68"/>
      <c r="AD3674" s="68"/>
      <c r="AE3674" s="68"/>
      <c r="AF3674" s="68"/>
      <c r="AH3674" s="68"/>
      <c r="AI3674" s="68"/>
      <c r="AJ3674" s="68"/>
      <c r="AK3674" s="68"/>
      <c r="AL3674" s="68"/>
      <c r="AM3674" s="68"/>
      <c r="AN3674" s="68"/>
      <c r="AO3674" s="68"/>
      <c r="AP3674" s="68"/>
      <c r="AQ3674" s="68"/>
      <c r="AR3674" s="68"/>
      <c r="AS3674" s="68"/>
      <c r="AT3674" s="68"/>
    </row>
    <row r="3675" spans="20:46" ht="18.75" customHeight="1">
      <c r="T3675" s="68"/>
      <c r="U3675" s="68"/>
      <c r="V3675" s="68"/>
      <c r="W3675" s="68"/>
      <c r="X3675" s="68"/>
      <c r="Y3675" s="68"/>
      <c r="Z3675" s="68"/>
      <c r="AA3675" s="68"/>
      <c r="AB3675" s="68"/>
      <c r="AC3675" s="68"/>
      <c r="AD3675" s="68"/>
      <c r="AE3675" s="68"/>
      <c r="AF3675" s="68"/>
      <c r="AH3675" s="68"/>
      <c r="AI3675" s="68"/>
      <c r="AJ3675" s="68"/>
      <c r="AK3675" s="68"/>
      <c r="AL3675" s="68"/>
      <c r="AM3675" s="68"/>
      <c r="AN3675" s="68"/>
      <c r="AO3675" s="68"/>
      <c r="AP3675" s="68"/>
      <c r="AQ3675" s="68"/>
      <c r="AR3675" s="68"/>
      <c r="AS3675" s="68"/>
      <c r="AT3675" s="68"/>
    </row>
    <row r="3676" spans="20:46" ht="18.75" customHeight="1">
      <c r="T3676" s="68"/>
      <c r="U3676" s="68"/>
      <c r="V3676" s="68"/>
      <c r="W3676" s="68"/>
      <c r="X3676" s="68"/>
      <c r="Y3676" s="68"/>
      <c r="Z3676" s="68"/>
      <c r="AA3676" s="68"/>
      <c r="AB3676" s="68"/>
      <c r="AC3676" s="68"/>
      <c r="AD3676" s="68"/>
      <c r="AE3676" s="68"/>
      <c r="AF3676" s="68"/>
      <c r="AH3676" s="68"/>
      <c r="AI3676" s="68"/>
      <c r="AJ3676" s="68"/>
      <c r="AK3676" s="68"/>
      <c r="AL3676" s="68"/>
      <c r="AM3676" s="68"/>
      <c r="AN3676" s="68"/>
      <c r="AO3676" s="68"/>
      <c r="AP3676" s="68"/>
      <c r="AQ3676" s="68"/>
      <c r="AR3676" s="68"/>
      <c r="AS3676" s="68"/>
      <c r="AT3676" s="68"/>
    </row>
    <row r="3677" spans="20:46" ht="18.75" customHeight="1">
      <c r="T3677" s="68"/>
      <c r="U3677" s="68"/>
      <c r="V3677" s="68"/>
      <c r="W3677" s="68"/>
      <c r="X3677" s="68"/>
      <c r="Y3677" s="68"/>
      <c r="Z3677" s="68"/>
      <c r="AA3677" s="68"/>
      <c r="AB3677" s="68"/>
      <c r="AC3677" s="68"/>
      <c r="AD3677" s="68"/>
      <c r="AE3677" s="68"/>
      <c r="AF3677" s="68"/>
      <c r="AH3677" s="68"/>
      <c r="AI3677" s="68"/>
      <c r="AJ3677" s="68"/>
      <c r="AK3677" s="68"/>
      <c r="AL3677" s="68"/>
      <c r="AM3677" s="68"/>
      <c r="AN3677" s="68"/>
      <c r="AO3677" s="68"/>
      <c r="AP3677" s="68"/>
      <c r="AQ3677" s="68"/>
      <c r="AR3677" s="68"/>
      <c r="AS3677" s="68"/>
      <c r="AT3677" s="68"/>
    </row>
    <row r="3678" spans="20:46" ht="18.75" customHeight="1">
      <c r="T3678" s="68"/>
      <c r="U3678" s="68"/>
      <c r="V3678" s="68"/>
      <c r="W3678" s="68"/>
      <c r="X3678" s="68"/>
      <c r="Y3678" s="68"/>
      <c r="Z3678" s="68"/>
      <c r="AA3678" s="68"/>
      <c r="AB3678" s="68"/>
      <c r="AC3678" s="68"/>
      <c r="AD3678" s="68"/>
      <c r="AE3678" s="68"/>
      <c r="AF3678" s="68"/>
      <c r="AH3678" s="68"/>
      <c r="AI3678" s="68"/>
      <c r="AJ3678" s="68"/>
      <c r="AK3678" s="68"/>
      <c r="AL3678" s="68"/>
      <c r="AM3678" s="68"/>
      <c r="AN3678" s="68"/>
      <c r="AO3678" s="68"/>
      <c r="AP3678" s="68"/>
      <c r="AQ3678" s="68"/>
      <c r="AR3678" s="68"/>
      <c r="AS3678" s="68"/>
      <c r="AT3678" s="68"/>
    </row>
    <row r="3679" spans="20:46" ht="18.75" customHeight="1">
      <c r="T3679" s="68"/>
      <c r="U3679" s="68"/>
      <c r="V3679" s="68"/>
      <c r="W3679" s="68"/>
      <c r="X3679" s="68"/>
      <c r="Y3679" s="68"/>
      <c r="Z3679" s="68"/>
      <c r="AA3679" s="68"/>
      <c r="AB3679" s="68"/>
      <c r="AC3679" s="68"/>
      <c r="AD3679" s="68"/>
      <c r="AE3679" s="68"/>
      <c r="AF3679" s="68"/>
      <c r="AH3679" s="68"/>
      <c r="AI3679" s="68"/>
      <c r="AJ3679" s="68"/>
      <c r="AK3679" s="68"/>
      <c r="AL3679" s="68"/>
      <c r="AM3679" s="68"/>
      <c r="AN3679" s="68"/>
      <c r="AO3679" s="68"/>
      <c r="AP3679" s="68"/>
      <c r="AQ3679" s="68"/>
      <c r="AR3679" s="68"/>
      <c r="AS3679" s="68"/>
      <c r="AT3679" s="68"/>
    </row>
    <row r="3680" spans="20:46" ht="18.75" customHeight="1">
      <c r="T3680" s="68"/>
      <c r="U3680" s="68"/>
      <c r="V3680" s="68"/>
      <c r="W3680" s="68"/>
      <c r="X3680" s="68"/>
      <c r="Y3680" s="68"/>
      <c r="Z3680" s="68"/>
      <c r="AA3680" s="68"/>
      <c r="AB3680" s="68"/>
      <c r="AC3680" s="68"/>
      <c r="AD3680" s="68"/>
      <c r="AE3680" s="68"/>
      <c r="AF3680" s="68"/>
      <c r="AH3680" s="68"/>
      <c r="AI3680" s="68"/>
      <c r="AJ3680" s="68"/>
      <c r="AK3680" s="68"/>
      <c r="AL3680" s="68"/>
      <c r="AM3680" s="68"/>
      <c r="AN3680" s="68"/>
      <c r="AO3680" s="68"/>
      <c r="AP3680" s="68"/>
      <c r="AQ3680" s="68"/>
      <c r="AR3680" s="68"/>
      <c r="AS3680" s="68"/>
      <c r="AT3680" s="68"/>
    </row>
    <row r="3681" spans="20:46" ht="18.75" customHeight="1">
      <c r="T3681" s="68"/>
      <c r="U3681" s="68"/>
      <c r="V3681" s="68"/>
      <c r="W3681" s="68"/>
      <c r="X3681" s="68"/>
      <c r="Y3681" s="68"/>
      <c r="Z3681" s="68"/>
      <c r="AA3681" s="68"/>
      <c r="AB3681" s="68"/>
      <c r="AC3681" s="68"/>
      <c r="AD3681" s="68"/>
      <c r="AE3681" s="68"/>
      <c r="AF3681" s="68"/>
      <c r="AH3681" s="68"/>
      <c r="AI3681" s="68"/>
      <c r="AJ3681" s="68"/>
      <c r="AK3681" s="68"/>
      <c r="AL3681" s="68"/>
      <c r="AM3681" s="68"/>
      <c r="AN3681" s="68"/>
      <c r="AO3681" s="68"/>
      <c r="AP3681" s="68"/>
      <c r="AQ3681" s="68"/>
      <c r="AR3681" s="68"/>
      <c r="AS3681" s="68"/>
      <c r="AT3681" s="68"/>
    </row>
    <row r="3682" spans="20:46" ht="18.75" customHeight="1">
      <c r="T3682" s="68"/>
      <c r="U3682" s="68"/>
      <c r="V3682" s="68"/>
      <c r="W3682" s="68"/>
      <c r="X3682" s="68"/>
      <c r="Y3682" s="68"/>
      <c r="Z3682" s="68"/>
      <c r="AA3682" s="68"/>
      <c r="AB3682" s="68"/>
      <c r="AC3682" s="68"/>
      <c r="AD3682" s="68"/>
      <c r="AE3682" s="68"/>
      <c r="AF3682" s="68"/>
      <c r="AH3682" s="68"/>
      <c r="AI3682" s="68"/>
      <c r="AJ3682" s="68"/>
      <c r="AK3682" s="68"/>
      <c r="AL3682" s="68"/>
      <c r="AM3682" s="68"/>
      <c r="AN3682" s="68"/>
      <c r="AO3682" s="68"/>
      <c r="AP3682" s="68"/>
      <c r="AQ3682" s="68"/>
      <c r="AR3682" s="68"/>
      <c r="AS3682" s="68"/>
      <c r="AT3682" s="68"/>
    </row>
    <row r="3683" spans="20:46" ht="18.75" customHeight="1">
      <c r="T3683" s="68"/>
      <c r="U3683" s="68"/>
      <c r="V3683" s="68"/>
      <c r="W3683" s="68"/>
      <c r="X3683" s="68"/>
      <c r="Y3683" s="68"/>
      <c r="Z3683" s="68"/>
      <c r="AA3683" s="68"/>
      <c r="AB3683" s="68"/>
      <c r="AC3683" s="68"/>
      <c r="AD3683" s="68"/>
      <c r="AE3683" s="68"/>
      <c r="AF3683" s="68"/>
      <c r="AH3683" s="68"/>
      <c r="AI3683" s="68"/>
      <c r="AJ3683" s="68"/>
      <c r="AK3683" s="68"/>
      <c r="AL3683" s="68"/>
      <c r="AM3683" s="68"/>
      <c r="AN3683" s="68"/>
      <c r="AO3683" s="68"/>
      <c r="AP3683" s="68"/>
      <c r="AQ3683" s="68"/>
      <c r="AR3683" s="68"/>
      <c r="AS3683" s="68"/>
      <c r="AT3683" s="68"/>
    </row>
    <row r="3684" spans="20:46" ht="18.75" customHeight="1">
      <c r="T3684" s="68"/>
      <c r="U3684" s="68"/>
      <c r="V3684" s="68"/>
      <c r="W3684" s="68"/>
      <c r="X3684" s="68"/>
      <c r="Y3684" s="68"/>
      <c r="Z3684" s="68"/>
      <c r="AA3684" s="68"/>
      <c r="AB3684" s="68"/>
      <c r="AC3684" s="68"/>
      <c r="AD3684" s="68"/>
      <c r="AE3684" s="68"/>
      <c r="AF3684" s="68"/>
      <c r="AH3684" s="68"/>
      <c r="AI3684" s="68"/>
      <c r="AJ3684" s="68"/>
      <c r="AK3684" s="68"/>
      <c r="AL3684" s="68"/>
      <c r="AM3684" s="68"/>
      <c r="AN3684" s="68"/>
      <c r="AO3684" s="68"/>
      <c r="AP3684" s="68"/>
      <c r="AQ3684" s="68"/>
      <c r="AR3684" s="68"/>
      <c r="AS3684" s="68"/>
      <c r="AT3684" s="68"/>
    </row>
    <row r="3685" spans="20:46" ht="18.75" customHeight="1">
      <c r="T3685" s="68"/>
      <c r="U3685" s="68"/>
      <c r="V3685" s="68"/>
      <c r="W3685" s="68"/>
      <c r="X3685" s="68"/>
      <c r="Y3685" s="68"/>
      <c r="Z3685" s="68"/>
      <c r="AA3685" s="68"/>
      <c r="AB3685" s="68"/>
      <c r="AC3685" s="68"/>
      <c r="AD3685" s="68"/>
      <c r="AE3685" s="68"/>
      <c r="AF3685" s="68"/>
      <c r="AH3685" s="68"/>
      <c r="AI3685" s="68"/>
      <c r="AJ3685" s="68"/>
      <c r="AK3685" s="68"/>
      <c r="AL3685" s="68"/>
      <c r="AM3685" s="68"/>
      <c r="AN3685" s="68"/>
      <c r="AO3685" s="68"/>
      <c r="AP3685" s="68"/>
      <c r="AQ3685" s="68"/>
      <c r="AR3685" s="68"/>
      <c r="AS3685" s="68"/>
      <c r="AT3685" s="68"/>
    </row>
    <row r="3686" spans="20:46" ht="18.75" customHeight="1">
      <c r="T3686" s="68"/>
      <c r="U3686" s="68"/>
      <c r="V3686" s="68"/>
      <c r="W3686" s="68"/>
      <c r="X3686" s="68"/>
      <c r="Y3686" s="68"/>
      <c r="Z3686" s="68"/>
      <c r="AA3686" s="68"/>
      <c r="AB3686" s="68"/>
      <c r="AC3686" s="68"/>
      <c r="AD3686" s="68"/>
      <c r="AE3686" s="68"/>
      <c r="AF3686" s="68"/>
      <c r="AH3686" s="68"/>
      <c r="AI3686" s="68"/>
      <c r="AJ3686" s="68"/>
      <c r="AK3686" s="68"/>
      <c r="AL3686" s="68"/>
      <c r="AM3686" s="68"/>
      <c r="AN3686" s="68"/>
      <c r="AO3686" s="68"/>
      <c r="AP3686" s="68"/>
      <c r="AQ3686" s="68"/>
      <c r="AR3686" s="68"/>
      <c r="AS3686" s="68"/>
      <c r="AT3686" s="68"/>
    </row>
    <row r="3687" spans="20:46" ht="18.75" customHeight="1">
      <c r="T3687" s="68"/>
      <c r="U3687" s="68"/>
      <c r="V3687" s="68"/>
      <c r="W3687" s="68"/>
      <c r="X3687" s="68"/>
      <c r="Y3687" s="68"/>
      <c r="Z3687" s="68"/>
      <c r="AA3687" s="68"/>
      <c r="AB3687" s="68"/>
      <c r="AC3687" s="68"/>
      <c r="AD3687" s="68"/>
      <c r="AE3687" s="68"/>
      <c r="AF3687" s="68"/>
      <c r="AH3687" s="68"/>
      <c r="AI3687" s="68"/>
      <c r="AJ3687" s="68"/>
      <c r="AK3687" s="68"/>
      <c r="AL3687" s="68"/>
      <c r="AM3687" s="68"/>
      <c r="AN3687" s="68"/>
      <c r="AO3687" s="68"/>
      <c r="AP3687" s="68"/>
      <c r="AQ3687" s="68"/>
      <c r="AR3687" s="68"/>
      <c r="AS3687" s="68"/>
      <c r="AT3687" s="68"/>
    </row>
    <row r="3688" spans="20:46" ht="18.75" customHeight="1">
      <c r="T3688" s="68"/>
      <c r="U3688" s="68"/>
      <c r="V3688" s="68"/>
      <c r="W3688" s="68"/>
      <c r="X3688" s="68"/>
      <c r="Y3688" s="68"/>
      <c r="Z3688" s="68"/>
      <c r="AA3688" s="68"/>
      <c r="AB3688" s="68"/>
      <c r="AC3688" s="68"/>
      <c r="AD3688" s="68"/>
      <c r="AE3688" s="68"/>
      <c r="AF3688" s="68"/>
      <c r="AH3688" s="68"/>
      <c r="AI3688" s="68"/>
      <c r="AJ3688" s="68"/>
      <c r="AK3688" s="68"/>
      <c r="AL3688" s="68"/>
      <c r="AM3688" s="68"/>
      <c r="AN3688" s="68"/>
      <c r="AO3688" s="68"/>
      <c r="AP3688" s="68"/>
      <c r="AQ3688" s="68"/>
      <c r="AR3688" s="68"/>
      <c r="AS3688" s="68"/>
      <c r="AT3688" s="68"/>
    </row>
    <row r="3689" spans="20:46" ht="18.75" customHeight="1">
      <c r="T3689" s="68"/>
      <c r="U3689" s="68"/>
      <c r="V3689" s="68"/>
      <c r="W3689" s="68"/>
      <c r="X3689" s="68"/>
      <c r="Y3689" s="68"/>
      <c r="Z3689" s="68"/>
      <c r="AA3689" s="68"/>
      <c r="AB3689" s="68"/>
      <c r="AC3689" s="68"/>
      <c r="AD3689" s="68"/>
      <c r="AE3689" s="68"/>
      <c r="AF3689" s="68"/>
      <c r="AH3689" s="68"/>
      <c r="AI3689" s="68"/>
      <c r="AJ3689" s="68"/>
      <c r="AK3689" s="68"/>
      <c r="AL3689" s="68"/>
      <c r="AM3689" s="68"/>
      <c r="AN3689" s="68"/>
      <c r="AO3689" s="68"/>
      <c r="AP3689" s="68"/>
      <c r="AQ3689" s="68"/>
      <c r="AR3689" s="68"/>
      <c r="AS3689" s="68"/>
      <c r="AT3689" s="68"/>
    </row>
    <row r="3690" spans="20:46" ht="18.75" customHeight="1">
      <c r="T3690" s="68"/>
      <c r="U3690" s="68"/>
      <c r="V3690" s="68"/>
      <c r="W3690" s="68"/>
      <c r="X3690" s="68"/>
      <c r="Y3690" s="68"/>
      <c r="Z3690" s="68"/>
      <c r="AA3690" s="68"/>
      <c r="AB3690" s="68"/>
      <c r="AC3690" s="68"/>
      <c r="AD3690" s="68"/>
      <c r="AE3690" s="68"/>
      <c r="AF3690" s="68"/>
      <c r="AH3690" s="68"/>
      <c r="AI3690" s="68"/>
      <c r="AJ3690" s="68"/>
      <c r="AK3690" s="68"/>
      <c r="AL3690" s="68"/>
      <c r="AM3690" s="68"/>
      <c r="AN3690" s="68"/>
      <c r="AO3690" s="68"/>
      <c r="AP3690" s="68"/>
      <c r="AQ3690" s="68"/>
      <c r="AR3690" s="68"/>
      <c r="AS3690" s="68"/>
      <c r="AT3690" s="68"/>
    </row>
    <row r="3691" spans="20:46" ht="18.75" customHeight="1">
      <c r="T3691" s="68"/>
      <c r="U3691" s="68"/>
      <c r="V3691" s="68"/>
      <c r="W3691" s="68"/>
      <c r="X3691" s="68"/>
      <c r="Y3691" s="68"/>
      <c r="Z3691" s="68"/>
      <c r="AA3691" s="68"/>
      <c r="AB3691" s="68"/>
      <c r="AC3691" s="68"/>
      <c r="AD3691" s="68"/>
      <c r="AE3691" s="68"/>
      <c r="AF3691" s="68"/>
      <c r="AH3691" s="68"/>
      <c r="AI3691" s="68"/>
      <c r="AJ3691" s="68"/>
      <c r="AK3691" s="68"/>
      <c r="AL3691" s="68"/>
      <c r="AM3691" s="68"/>
      <c r="AN3691" s="68"/>
      <c r="AO3691" s="68"/>
      <c r="AP3691" s="68"/>
      <c r="AQ3691" s="68"/>
      <c r="AR3691" s="68"/>
      <c r="AS3691" s="68"/>
      <c r="AT3691" s="68"/>
    </row>
    <row r="3692" spans="20:46" ht="18.75" customHeight="1">
      <c r="T3692" s="68"/>
      <c r="U3692" s="68"/>
      <c r="V3692" s="68"/>
      <c r="W3692" s="68"/>
      <c r="X3692" s="68"/>
      <c r="Y3692" s="68"/>
      <c r="Z3692" s="68"/>
      <c r="AA3692" s="68"/>
      <c r="AB3692" s="68"/>
      <c r="AC3692" s="68"/>
      <c r="AD3692" s="68"/>
      <c r="AE3692" s="68"/>
      <c r="AF3692" s="68"/>
      <c r="AH3692" s="68"/>
      <c r="AI3692" s="68"/>
      <c r="AJ3692" s="68"/>
      <c r="AK3692" s="68"/>
      <c r="AL3692" s="68"/>
      <c r="AM3692" s="68"/>
      <c r="AN3692" s="68"/>
      <c r="AO3692" s="68"/>
      <c r="AP3692" s="68"/>
      <c r="AQ3692" s="68"/>
      <c r="AR3692" s="68"/>
      <c r="AS3692" s="68"/>
      <c r="AT3692" s="68"/>
    </row>
    <row r="3693" spans="20:46" ht="18.75" customHeight="1">
      <c r="T3693" s="68"/>
      <c r="U3693" s="68"/>
      <c r="V3693" s="68"/>
      <c r="W3693" s="68"/>
      <c r="X3693" s="68"/>
      <c r="Y3693" s="68"/>
      <c r="Z3693" s="68"/>
      <c r="AA3693" s="68"/>
      <c r="AB3693" s="68"/>
      <c r="AC3693" s="68"/>
      <c r="AD3693" s="68"/>
      <c r="AE3693" s="68"/>
      <c r="AF3693" s="68"/>
      <c r="AH3693" s="68"/>
      <c r="AI3693" s="68"/>
      <c r="AJ3693" s="68"/>
      <c r="AK3693" s="68"/>
      <c r="AL3693" s="68"/>
      <c r="AM3693" s="68"/>
      <c r="AN3693" s="68"/>
      <c r="AO3693" s="68"/>
      <c r="AP3693" s="68"/>
      <c r="AQ3693" s="68"/>
      <c r="AR3693" s="68"/>
      <c r="AS3693" s="68"/>
      <c r="AT3693" s="68"/>
    </row>
    <row r="3694" spans="20:46" ht="18.75" customHeight="1">
      <c r="T3694" s="68"/>
      <c r="U3694" s="68"/>
      <c r="V3694" s="68"/>
      <c r="W3694" s="68"/>
      <c r="X3694" s="68"/>
      <c r="Y3694" s="68"/>
      <c r="Z3694" s="68"/>
      <c r="AA3694" s="68"/>
      <c r="AB3694" s="68"/>
      <c r="AC3694" s="68"/>
      <c r="AD3694" s="68"/>
      <c r="AE3694" s="68"/>
      <c r="AF3694" s="68"/>
      <c r="AH3694" s="68"/>
      <c r="AI3694" s="68"/>
      <c r="AJ3694" s="68"/>
      <c r="AK3694" s="68"/>
      <c r="AL3694" s="68"/>
      <c r="AM3694" s="68"/>
      <c r="AN3694" s="68"/>
      <c r="AO3694" s="68"/>
      <c r="AP3694" s="68"/>
      <c r="AQ3694" s="68"/>
      <c r="AR3694" s="68"/>
      <c r="AS3694" s="68"/>
      <c r="AT3694" s="68"/>
    </row>
    <row r="3695" spans="20:46" ht="18.75" customHeight="1">
      <c r="T3695" s="68"/>
      <c r="U3695" s="68"/>
      <c r="V3695" s="68"/>
      <c r="W3695" s="68"/>
      <c r="X3695" s="68"/>
      <c r="Y3695" s="68"/>
      <c r="Z3695" s="68"/>
      <c r="AA3695" s="68"/>
      <c r="AB3695" s="68"/>
      <c r="AC3695" s="68"/>
      <c r="AD3695" s="68"/>
      <c r="AE3695" s="68"/>
      <c r="AF3695" s="68"/>
      <c r="AH3695" s="68"/>
      <c r="AI3695" s="68"/>
      <c r="AJ3695" s="68"/>
      <c r="AK3695" s="68"/>
      <c r="AL3695" s="68"/>
      <c r="AM3695" s="68"/>
      <c r="AN3695" s="68"/>
      <c r="AO3695" s="68"/>
      <c r="AP3695" s="68"/>
      <c r="AQ3695" s="68"/>
      <c r="AR3695" s="68"/>
      <c r="AS3695" s="68"/>
      <c r="AT3695" s="68"/>
    </row>
    <row r="3696" spans="20:46" ht="18.75" customHeight="1">
      <c r="T3696" s="68"/>
      <c r="U3696" s="68"/>
      <c r="V3696" s="68"/>
      <c r="W3696" s="68"/>
      <c r="X3696" s="68"/>
      <c r="Y3696" s="68"/>
      <c r="Z3696" s="68"/>
      <c r="AA3696" s="68"/>
      <c r="AB3696" s="68"/>
      <c r="AC3696" s="68"/>
      <c r="AD3696" s="68"/>
      <c r="AE3696" s="68"/>
      <c r="AF3696" s="68"/>
      <c r="AH3696" s="68"/>
      <c r="AI3696" s="68"/>
      <c r="AJ3696" s="68"/>
      <c r="AK3696" s="68"/>
      <c r="AL3696" s="68"/>
      <c r="AM3696" s="68"/>
      <c r="AN3696" s="68"/>
      <c r="AO3696" s="68"/>
      <c r="AP3696" s="68"/>
      <c r="AQ3696" s="68"/>
      <c r="AR3696" s="68"/>
      <c r="AS3696" s="68"/>
      <c r="AT3696" s="68"/>
    </row>
    <row r="3697" spans="20:46" ht="18.75" customHeight="1">
      <c r="T3697" s="68"/>
      <c r="U3697" s="68"/>
      <c r="V3697" s="68"/>
      <c r="W3697" s="68"/>
      <c r="X3697" s="68"/>
      <c r="Y3697" s="68"/>
      <c r="Z3697" s="68"/>
      <c r="AA3697" s="68"/>
      <c r="AB3697" s="68"/>
      <c r="AC3697" s="68"/>
      <c r="AD3697" s="68"/>
      <c r="AE3697" s="68"/>
      <c r="AF3697" s="68"/>
      <c r="AH3697" s="68"/>
      <c r="AI3697" s="68"/>
      <c r="AJ3697" s="68"/>
      <c r="AK3697" s="68"/>
      <c r="AL3697" s="68"/>
      <c r="AM3697" s="68"/>
      <c r="AN3697" s="68"/>
      <c r="AO3697" s="68"/>
      <c r="AP3697" s="68"/>
      <c r="AQ3697" s="68"/>
      <c r="AR3697" s="68"/>
      <c r="AS3697" s="68"/>
      <c r="AT3697" s="68"/>
    </row>
    <row r="3698" spans="20:46" ht="18.75" customHeight="1">
      <c r="T3698" s="68"/>
      <c r="U3698" s="68"/>
      <c r="V3698" s="68"/>
      <c r="W3698" s="68"/>
      <c r="X3698" s="68"/>
      <c r="Y3698" s="68"/>
      <c r="Z3698" s="68"/>
      <c r="AA3698" s="68"/>
      <c r="AB3698" s="68"/>
      <c r="AC3698" s="68"/>
      <c r="AD3698" s="68"/>
      <c r="AE3698" s="68"/>
      <c r="AF3698" s="68"/>
      <c r="AH3698" s="68"/>
      <c r="AI3698" s="68"/>
      <c r="AJ3698" s="68"/>
      <c r="AK3698" s="68"/>
      <c r="AL3698" s="68"/>
      <c r="AM3698" s="68"/>
      <c r="AN3698" s="68"/>
      <c r="AO3698" s="68"/>
      <c r="AP3698" s="68"/>
      <c r="AQ3698" s="68"/>
      <c r="AR3698" s="68"/>
      <c r="AS3698" s="68"/>
      <c r="AT3698" s="68"/>
    </row>
    <row r="3699" spans="20:46" ht="18.75" customHeight="1">
      <c r="T3699" s="68"/>
      <c r="U3699" s="68"/>
      <c r="V3699" s="68"/>
      <c r="W3699" s="68"/>
      <c r="X3699" s="68"/>
      <c r="Y3699" s="68"/>
      <c r="Z3699" s="68"/>
      <c r="AA3699" s="68"/>
      <c r="AB3699" s="68"/>
      <c r="AC3699" s="68"/>
      <c r="AD3699" s="68"/>
      <c r="AE3699" s="68"/>
      <c r="AF3699" s="68"/>
      <c r="AH3699" s="68"/>
      <c r="AI3699" s="68"/>
      <c r="AJ3699" s="68"/>
      <c r="AK3699" s="68"/>
      <c r="AL3699" s="68"/>
      <c r="AM3699" s="68"/>
      <c r="AN3699" s="68"/>
      <c r="AO3699" s="68"/>
      <c r="AP3699" s="68"/>
      <c r="AQ3699" s="68"/>
      <c r="AR3699" s="68"/>
      <c r="AS3699" s="68"/>
      <c r="AT3699" s="68"/>
    </row>
    <row r="3700" spans="20:46" ht="18.75" customHeight="1">
      <c r="T3700" s="68"/>
      <c r="U3700" s="68"/>
      <c r="V3700" s="68"/>
      <c r="W3700" s="68"/>
      <c r="X3700" s="68"/>
      <c r="Y3700" s="68"/>
      <c r="Z3700" s="68"/>
      <c r="AA3700" s="68"/>
      <c r="AB3700" s="68"/>
      <c r="AC3700" s="68"/>
      <c r="AD3700" s="68"/>
      <c r="AE3700" s="68"/>
      <c r="AF3700" s="68"/>
      <c r="AH3700" s="68"/>
      <c r="AI3700" s="68"/>
      <c r="AJ3700" s="68"/>
      <c r="AK3700" s="68"/>
      <c r="AL3700" s="68"/>
      <c r="AM3700" s="68"/>
      <c r="AN3700" s="68"/>
      <c r="AO3700" s="68"/>
      <c r="AP3700" s="68"/>
      <c r="AQ3700" s="68"/>
      <c r="AR3700" s="68"/>
      <c r="AS3700" s="68"/>
      <c r="AT3700" s="68"/>
    </row>
    <row r="3701" spans="20:46" ht="18.75" customHeight="1">
      <c r="T3701" s="68"/>
      <c r="U3701" s="68"/>
      <c r="V3701" s="68"/>
      <c r="W3701" s="68"/>
      <c r="X3701" s="68"/>
      <c r="Y3701" s="68"/>
      <c r="Z3701" s="68"/>
      <c r="AA3701" s="68"/>
      <c r="AB3701" s="68"/>
      <c r="AC3701" s="68"/>
      <c r="AD3701" s="68"/>
      <c r="AE3701" s="68"/>
      <c r="AF3701" s="68"/>
      <c r="AH3701" s="68"/>
      <c r="AI3701" s="68"/>
      <c r="AJ3701" s="68"/>
      <c r="AK3701" s="68"/>
      <c r="AL3701" s="68"/>
      <c r="AM3701" s="68"/>
      <c r="AN3701" s="68"/>
      <c r="AO3701" s="68"/>
      <c r="AP3701" s="68"/>
      <c r="AQ3701" s="68"/>
      <c r="AR3701" s="68"/>
      <c r="AS3701" s="68"/>
      <c r="AT3701" s="68"/>
    </row>
    <row r="3702" spans="20:46" ht="18.75" customHeight="1">
      <c r="T3702" s="68"/>
      <c r="U3702" s="68"/>
      <c r="V3702" s="68"/>
      <c r="W3702" s="68"/>
      <c r="X3702" s="68"/>
      <c r="Y3702" s="68"/>
      <c r="Z3702" s="68"/>
      <c r="AA3702" s="68"/>
      <c r="AB3702" s="68"/>
      <c r="AC3702" s="68"/>
      <c r="AD3702" s="68"/>
      <c r="AE3702" s="68"/>
      <c r="AF3702" s="68"/>
      <c r="AH3702" s="68"/>
      <c r="AI3702" s="68"/>
      <c r="AJ3702" s="68"/>
      <c r="AK3702" s="68"/>
      <c r="AL3702" s="68"/>
      <c r="AM3702" s="68"/>
      <c r="AN3702" s="68"/>
      <c r="AO3702" s="68"/>
      <c r="AP3702" s="68"/>
      <c r="AQ3702" s="68"/>
      <c r="AR3702" s="68"/>
      <c r="AS3702" s="68"/>
      <c r="AT3702" s="68"/>
    </row>
    <row r="3703" spans="20:46" ht="18.75" customHeight="1">
      <c r="T3703" s="68"/>
      <c r="U3703" s="68"/>
      <c r="V3703" s="68"/>
      <c r="W3703" s="68"/>
      <c r="X3703" s="68"/>
      <c r="Y3703" s="68"/>
      <c r="Z3703" s="68"/>
      <c r="AA3703" s="68"/>
      <c r="AB3703" s="68"/>
      <c r="AC3703" s="68"/>
      <c r="AD3703" s="68"/>
      <c r="AE3703" s="68"/>
      <c r="AF3703" s="68"/>
      <c r="AH3703" s="68"/>
      <c r="AI3703" s="68"/>
      <c r="AJ3703" s="68"/>
      <c r="AK3703" s="68"/>
      <c r="AL3703" s="68"/>
      <c r="AM3703" s="68"/>
      <c r="AN3703" s="68"/>
      <c r="AO3703" s="68"/>
      <c r="AP3703" s="68"/>
      <c r="AQ3703" s="68"/>
      <c r="AR3703" s="68"/>
      <c r="AS3703" s="68"/>
      <c r="AT3703" s="68"/>
    </row>
    <row r="3704" spans="20:46" ht="18.75" customHeight="1">
      <c r="T3704" s="68"/>
      <c r="U3704" s="68"/>
      <c r="V3704" s="68"/>
      <c r="W3704" s="68"/>
      <c r="X3704" s="68"/>
      <c r="Y3704" s="68"/>
      <c r="Z3704" s="68"/>
      <c r="AA3704" s="68"/>
      <c r="AB3704" s="68"/>
      <c r="AC3704" s="68"/>
      <c r="AD3704" s="68"/>
      <c r="AE3704" s="68"/>
      <c r="AF3704" s="68"/>
      <c r="AH3704" s="68"/>
      <c r="AI3704" s="68"/>
      <c r="AJ3704" s="68"/>
      <c r="AK3704" s="68"/>
      <c r="AL3704" s="68"/>
      <c r="AM3704" s="68"/>
      <c r="AN3704" s="68"/>
      <c r="AO3704" s="68"/>
      <c r="AP3704" s="68"/>
      <c r="AQ3704" s="68"/>
      <c r="AR3704" s="68"/>
      <c r="AS3704" s="68"/>
      <c r="AT3704" s="68"/>
    </row>
    <row r="3705" spans="20:46" ht="18.75" customHeight="1">
      <c r="T3705" s="68"/>
      <c r="U3705" s="68"/>
      <c r="V3705" s="68"/>
      <c r="W3705" s="68"/>
      <c r="X3705" s="68"/>
      <c r="Y3705" s="68"/>
      <c r="Z3705" s="68"/>
      <c r="AA3705" s="68"/>
      <c r="AB3705" s="68"/>
      <c r="AC3705" s="68"/>
      <c r="AD3705" s="68"/>
      <c r="AE3705" s="68"/>
      <c r="AF3705" s="68"/>
      <c r="AH3705" s="68"/>
      <c r="AI3705" s="68"/>
      <c r="AJ3705" s="68"/>
      <c r="AK3705" s="68"/>
      <c r="AL3705" s="68"/>
      <c r="AM3705" s="68"/>
      <c r="AN3705" s="68"/>
      <c r="AO3705" s="68"/>
      <c r="AP3705" s="68"/>
      <c r="AQ3705" s="68"/>
      <c r="AR3705" s="68"/>
      <c r="AS3705" s="68"/>
      <c r="AT3705" s="68"/>
    </row>
    <row r="3706" spans="20:46" ht="18.75" customHeight="1">
      <c r="T3706" s="68"/>
      <c r="U3706" s="68"/>
      <c r="V3706" s="68"/>
      <c r="W3706" s="68"/>
      <c r="X3706" s="68"/>
      <c r="Y3706" s="68"/>
      <c r="Z3706" s="68"/>
      <c r="AA3706" s="68"/>
      <c r="AB3706" s="68"/>
      <c r="AC3706" s="68"/>
      <c r="AD3706" s="68"/>
      <c r="AE3706" s="68"/>
      <c r="AF3706" s="68"/>
      <c r="AH3706" s="68"/>
      <c r="AI3706" s="68"/>
      <c r="AJ3706" s="68"/>
      <c r="AK3706" s="68"/>
      <c r="AL3706" s="68"/>
      <c r="AM3706" s="68"/>
      <c r="AN3706" s="68"/>
      <c r="AO3706" s="68"/>
      <c r="AP3706" s="68"/>
      <c r="AQ3706" s="68"/>
      <c r="AR3706" s="68"/>
      <c r="AS3706" s="68"/>
      <c r="AT3706" s="68"/>
    </row>
    <row r="3707" spans="20:46" ht="18.75" customHeight="1">
      <c r="T3707" s="68"/>
      <c r="U3707" s="68"/>
      <c r="V3707" s="68"/>
      <c r="W3707" s="68"/>
      <c r="X3707" s="68"/>
      <c r="Y3707" s="68"/>
      <c r="Z3707" s="68"/>
      <c r="AA3707" s="68"/>
      <c r="AB3707" s="68"/>
      <c r="AC3707" s="68"/>
      <c r="AD3707" s="68"/>
      <c r="AE3707" s="68"/>
      <c r="AF3707" s="68"/>
      <c r="AH3707" s="68"/>
      <c r="AI3707" s="68"/>
      <c r="AJ3707" s="68"/>
      <c r="AK3707" s="68"/>
      <c r="AL3707" s="68"/>
      <c r="AM3707" s="68"/>
      <c r="AN3707" s="68"/>
      <c r="AO3707" s="68"/>
      <c r="AP3707" s="68"/>
      <c r="AQ3707" s="68"/>
      <c r="AR3707" s="68"/>
      <c r="AS3707" s="68"/>
      <c r="AT3707" s="68"/>
    </row>
    <row r="3708" spans="20:46" ht="18.75" customHeight="1">
      <c r="T3708" s="68"/>
      <c r="U3708" s="68"/>
      <c r="V3708" s="68"/>
      <c r="W3708" s="68"/>
      <c r="X3708" s="68"/>
      <c r="Y3708" s="68"/>
      <c r="Z3708" s="68"/>
      <c r="AA3708" s="68"/>
      <c r="AB3708" s="68"/>
      <c r="AC3708" s="68"/>
      <c r="AD3708" s="68"/>
      <c r="AE3708" s="68"/>
      <c r="AF3708" s="68"/>
      <c r="AH3708" s="68"/>
      <c r="AI3708" s="68"/>
      <c r="AJ3708" s="68"/>
      <c r="AK3708" s="68"/>
      <c r="AL3708" s="68"/>
      <c r="AM3708" s="68"/>
      <c r="AN3708" s="68"/>
      <c r="AO3708" s="68"/>
      <c r="AP3708" s="68"/>
      <c r="AQ3708" s="68"/>
      <c r="AR3708" s="68"/>
      <c r="AS3708" s="68"/>
      <c r="AT3708" s="68"/>
    </row>
    <row r="3709" spans="20:46" ht="18.75" customHeight="1">
      <c r="T3709" s="68"/>
      <c r="U3709" s="68"/>
      <c r="V3709" s="68"/>
      <c r="W3709" s="68"/>
      <c r="X3709" s="68"/>
      <c r="Y3709" s="68"/>
      <c r="Z3709" s="68"/>
      <c r="AA3709" s="68"/>
      <c r="AB3709" s="68"/>
      <c r="AC3709" s="68"/>
      <c r="AD3709" s="68"/>
      <c r="AE3709" s="68"/>
      <c r="AF3709" s="68"/>
      <c r="AH3709" s="68"/>
      <c r="AI3709" s="68"/>
      <c r="AJ3709" s="68"/>
      <c r="AK3709" s="68"/>
      <c r="AL3709" s="68"/>
      <c r="AM3709" s="68"/>
      <c r="AN3709" s="68"/>
      <c r="AO3709" s="68"/>
      <c r="AP3709" s="68"/>
      <c r="AQ3709" s="68"/>
      <c r="AR3709" s="68"/>
      <c r="AS3709" s="68"/>
      <c r="AT3709" s="68"/>
    </row>
    <row r="3710" spans="20:46" ht="18.75" customHeight="1">
      <c r="T3710" s="68"/>
      <c r="U3710" s="68"/>
      <c r="V3710" s="68"/>
      <c r="W3710" s="68"/>
      <c r="X3710" s="68"/>
      <c r="Y3710" s="68"/>
      <c r="Z3710" s="68"/>
      <c r="AA3710" s="68"/>
      <c r="AB3710" s="68"/>
      <c r="AC3710" s="68"/>
      <c r="AD3710" s="68"/>
      <c r="AE3710" s="68"/>
      <c r="AF3710" s="68"/>
      <c r="AH3710" s="68"/>
      <c r="AI3710" s="68"/>
      <c r="AJ3710" s="68"/>
      <c r="AK3710" s="68"/>
      <c r="AL3710" s="68"/>
      <c r="AM3710" s="68"/>
      <c r="AN3710" s="68"/>
      <c r="AO3710" s="68"/>
      <c r="AP3710" s="68"/>
      <c r="AQ3710" s="68"/>
      <c r="AR3710" s="68"/>
      <c r="AS3710" s="68"/>
      <c r="AT3710" s="68"/>
    </row>
    <row r="3711" spans="20:46" ht="18.75" customHeight="1">
      <c r="T3711" s="68"/>
      <c r="U3711" s="68"/>
      <c r="V3711" s="68"/>
      <c r="W3711" s="68"/>
      <c r="X3711" s="68"/>
      <c r="Y3711" s="68"/>
      <c r="Z3711" s="68"/>
      <c r="AA3711" s="68"/>
      <c r="AB3711" s="68"/>
      <c r="AC3711" s="68"/>
      <c r="AD3711" s="68"/>
      <c r="AE3711" s="68"/>
      <c r="AF3711" s="68"/>
      <c r="AH3711" s="68"/>
      <c r="AI3711" s="68"/>
      <c r="AJ3711" s="68"/>
      <c r="AK3711" s="68"/>
      <c r="AL3711" s="68"/>
      <c r="AM3711" s="68"/>
      <c r="AN3711" s="68"/>
      <c r="AO3711" s="68"/>
      <c r="AP3711" s="68"/>
      <c r="AQ3711" s="68"/>
      <c r="AR3711" s="68"/>
      <c r="AS3711" s="68"/>
      <c r="AT3711" s="68"/>
    </row>
    <row r="3712" spans="20:46" ht="18.75" customHeight="1">
      <c r="T3712" s="68"/>
      <c r="U3712" s="68"/>
      <c r="V3712" s="68"/>
      <c r="W3712" s="68"/>
      <c r="X3712" s="68"/>
      <c r="Y3712" s="68"/>
      <c r="Z3712" s="68"/>
      <c r="AA3712" s="68"/>
      <c r="AB3712" s="68"/>
      <c r="AC3712" s="68"/>
      <c r="AD3712" s="68"/>
      <c r="AE3712" s="68"/>
      <c r="AF3712" s="68"/>
      <c r="AH3712" s="68"/>
      <c r="AI3712" s="68"/>
      <c r="AJ3712" s="68"/>
      <c r="AK3712" s="68"/>
      <c r="AL3712" s="68"/>
      <c r="AM3712" s="68"/>
      <c r="AN3712" s="68"/>
      <c r="AO3712" s="68"/>
      <c r="AP3712" s="68"/>
      <c r="AQ3712" s="68"/>
      <c r="AR3712" s="68"/>
      <c r="AS3712" s="68"/>
      <c r="AT3712" s="68"/>
    </row>
    <row r="3713" spans="20:46" ht="18.75" customHeight="1">
      <c r="T3713" s="68"/>
      <c r="U3713" s="68"/>
      <c r="V3713" s="68"/>
      <c r="W3713" s="68"/>
      <c r="X3713" s="68"/>
      <c r="Y3713" s="68"/>
      <c r="Z3713" s="68"/>
      <c r="AA3713" s="68"/>
      <c r="AB3713" s="68"/>
      <c r="AC3713" s="68"/>
      <c r="AD3713" s="68"/>
      <c r="AE3713" s="68"/>
      <c r="AF3713" s="68"/>
      <c r="AH3713" s="68"/>
      <c r="AI3713" s="68"/>
      <c r="AJ3713" s="68"/>
      <c r="AK3713" s="68"/>
      <c r="AL3713" s="68"/>
      <c r="AM3713" s="68"/>
      <c r="AN3713" s="68"/>
      <c r="AO3713" s="68"/>
      <c r="AP3713" s="68"/>
      <c r="AQ3713" s="68"/>
      <c r="AR3713" s="68"/>
      <c r="AS3713" s="68"/>
      <c r="AT3713" s="68"/>
    </row>
    <row r="3714" spans="20:46" ht="18.75" customHeight="1">
      <c r="T3714" s="68"/>
      <c r="U3714" s="68"/>
      <c r="V3714" s="68"/>
      <c r="W3714" s="68"/>
      <c r="X3714" s="68"/>
      <c r="Y3714" s="68"/>
      <c r="Z3714" s="68"/>
      <c r="AA3714" s="68"/>
      <c r="AB3714" s="68"/>
      <c r="AC3714" s="68"/>
      <c r="AD3714" s="68"/>
      <c r="AE3714" s="68"/>
      <c r="AF3714" s="68"/>
      <c r="AH3714" s="68"/>
      <c r="AI3714" s="68"/>
      <c r="AJ3714" s="68"/>
      <c r="AK3714" s="68"/>
      <c r="AL3714" s="68"/>
      <c r="AM3714" s="68"/>
      <c r="AN3714" s="68"/>
      <c r="AO3714" s="68"/>
      <c r="AP3714" s="68"/>
      <c r="AQ3714" s="68"/>
      <c r="AR3714" s="68"/>
      <c r="AS3714" s="68"/>
      <c r="AT3714" s="68"/>
    </row>
    <row r="3715" spans="20:46" ht="18.75" customHeight="1">
      <c r="T3715" s="68"/>
      <c r="U3715" s="68"/>
      <c r="V3715" s="68"/>
      <c r="W3715" s="68"/>
      <c r="X3715" s="68"/>
      <c r="Y3715" s="68"/>
      <c r="Z3715" s="68"/>
      <c r="AA3715" s="68"/>
      <c r="AB3715" s="68"/>
      <c r="AC3715" s="68"/>
      <c r="AD3715" s="68"/>
      <c r="AE3715" s="68"/>
      <c r="AF3715" s="68"/>
      <c r="AH3715" s="68"/>
      <c r="AI3715" s="68"/>
      <c r="AJ3715" s="68"/>
      <c r="AK3715" s="68"/>
      <c r="AL3715" s="68"/>
      <c r="AM3715" s="68"/>
      <c r="AN3715" s="68"/>
      <c r="AO3715" s="68"/>
      <c r="AP3715" s="68"/>
      <c r="AQ3715" s="68"/>
      <c r="AR3715" s="68"/>
      <c r="AS3715" s="68"/>
      <c r="AT3715" s="68"/>
    </row>
    <row r="3716" spans="20:46" ht="18.75" customHeight="1">
      <c r="T3716" s="68"/>
      <c r="U3716" s="68"/>
      <c r="V3716" s="68"/>
      <c r="W3716" s="68"/>
      <c r="X3716" s="68"/>
      <c r="Y3716" s="68"/>
      <c r="Z3716" s="68"/>
      <c r="AA3716" s="68"/>
      <c r="AB3716" s="68"/>
      <c r="AC3716" s="68"/>
      <c r="AD3716" s="68"/>
      <c r="AE3716" s="68"/>
      <c r="AF3716" s="68"/>
      <c r="AH3716" s="68"/>
      <c r="AI3716" s="68"/>
      <c r="AJ3716" s="68"/>
      <c r="AK3716" s="68"/>
      <c r="AL3716" s="68"/>
      <c r="AM3716" s="68"/>
      <c r="AN3716" s="68"/>
      <c r="AO3716" s="68"/>
      <c r="AP3716" s="68"/>
      <c r="AQ3716" s="68"/>
      <c r="AR3716" s="68"/>
      <c r="AS3716" s="68"/>
      <c r="AT3716" s="68"/>
    </row>
    <row r="3717" spans="20:46" ht="18.75" customHeight="1">
      <c r="T3717" s="68"/>
      <c r="U3717" s="68"/>
      <c r="V3717" s="68"/>
      <c r="W3717" s="68"/>
      <c r="X3717" s="68"/>
      <c r="Y3717" s="68"/>
      <c r="Z3717" s="68"/>
      <c r="AA3717" s="68"/>
      <c r="AB3717" s="68"/>
      <c r="AC3717" s="68"/>
      <c r="AD3717" s="68"/>
      <c r="AE3717" s="68"/>
      <c r="AF3717" s="68"/>
      <c r="AH3717" s="68"/>
      <c r="AI3717" s="68"/>
      <c r="AJ3717" s="68"/>
      <c r="AK3717" s="68"/>
      <c r="AL3717" s="68"/>
      <c r="AM3717" s="68"/>
      <c r="AN3717" s="68"/>
      <c r="AO3717" s="68"/>
      <c r="AP3717" s="68"/>
      <c r="AQ3717" s="68"/>
      <c r="AR3717" s="68"/>
      <c r="AS3717" s="68"/>
      <c r="AT3717" s="68"/>
    </row>
    <row r="3718" spans="20:46" ht="18.75" customHeight="1">
      <c r="T3718" s="68"/>
      <c r="U3718" s="68"/>
      <c r="V3718" s="68"/>
      <c r="W3718" s="68"/>
      <c r="X3718" s="68"/>
      <c r="Y3718" s="68"/>
      <c r="Z3718" s="68"/>
      <c r="AA3718" s="68"/>
      <c r="AB3718" s="68"/>
      <c r="AC3718" s="68"/>
      <c r="AD3718" s="68"/>
      <c r="AE3718" s="68"/>
      <c r="AF3718" s="68"/>
      <c r="AH3718" s="68"/>
      <c r="AI3718" s="68"/>
      <c r="AJ3718" s="68"/>
      <c r="AK3718" s="68"/>
      <c r="AL3718" s="68"/>
      <c r="AM3718" s="68"/>
      <c r="AN3718" s="68"/>
      <c r="AO3718" s="68"/>
      <c r="AP3718" s="68"/>
      <c r="AQ3718" s="68"/>
      <c r="AR3718" s="68"/>
      <c r="AS3718" s="68"/>
      <c r="AT3718" s="68"/>
    </row>
    <row r="3719" spans="20:46" ht="18.75" customHeight="1">
      <c r="T3719" s="68"/>
      <c r="U3719" s="68"/>
      <c r="V3719" s="68"/>
      <c r="W3719" s="68"/>
      <c r="X3719" s="68"/>
      <c r="Y3719" s="68"/>
      <c r="Z3719" s="68"/>
      <c r="AA3719" s="68"/>
      <c r="AB3719" s="68"/>
      <c r="AC3719" s="68"/>
      <c r="AD3719" s="68"/>
      <c r="AE3719" s="68"/>
      <c r="AF3719" s="68"/>
      <c r="AH3719" s="68"/>
      <c r="AI3719" s="68"/>
      <c r="AJ3719" s="68"/>
      <c r="AK3719" s="68"/>
      <c r="AL3719" s="68"/>
      <c r="AM3719" s="68"/>
      <c r="AN3719" s="68"/>
      <c r="AO3719" s="68"/>
      <c r="AP3719" s="68"/>
      <c r="AQ3719" s="68"/>
      <c r="AR3719" s="68"/>
      <c r="AS3719" s="68"/>
      <c r="AT3719" s="68"/>
    </row>
    <row r="3720" spans="20:46" ht="18.75" customHeight="1">
      <c r="T3720" s="68"/>
      <c r="U3720" s="68"/>
      <c r="V3720" s="68"/>
      <c r="W3720" s="68"/>
      <c r="X3720" s="68"/>
      <c r="Y3720" s="68"/>
      <c r="Z3720" s="68"/>
      <c r="AA3720" s="68"/>
      <c r="AB3720" s="68"/>
      <c r="AC3720" s="68"/>
      <c r="AD3720" s="68"/>
      <c r="AE3720" s="68"/>
      <c r="AF3720" s="68"/>
      <c r="AH3720" s="68"/>
      <c r="AI3720" s="68"/>
      <c r="AJ3720" s="68"/>
      <c r="AK3720" s="68"/>
      <c r="AL3720" s="68"/>
      <c r="AM3720" s="68"/>
      <c r="AN3720" s="68"/>
      <c r="AO3720" s="68"/>
      <c r="AP3720" s="68"/>
      <c r="AQ3720" s="68"/>
      <c r="AR3720" s="68"/>
      <c r="AS3720" s="68"/>
      <c r="AT3720" s="68"/>
    </row>
    <row r="3721" spans="20:46" ht="18.75" customHeight="1">
      <c r="T3721" s="68"/>
      <c r="U3721" s="68"/>
      <c r="V3721" s="68"/>
      <c r="W3721" s="68"/>
      <c r="X3721" s="68"/>
      <c r="Y3721" s="68"/>
      <c r="Z3721" s="68"/>
      <c r="AA3721" s="68"/>
      <c r="AB3721" s="68"/>
      <c r="AC3721" s="68"/>
      <c r="AD3721" s="68"/>
      <c r="AE3721" s="68"/>
      <c r="AF3721" s="68"/>
      <c r="AH3721" s="68"/>
      <c r="AI3721" s="68"/>
      <c r="AJ3721" s="68"/>
      <c r="AK3721" s="68"/>
      <c r="AL3721" s="68"/>
      <c r="AM3721" s="68"/>
      <c r="AN3721" s="68"/>
      <c r="AO3721" s="68"/>
      <c r="AP3721" s="68"/>
      <c r="AQ3721" s="68"/>
      <c r="AR3721" s="68"/>
      <c r="AS3721" s="68"/>
      <c r="AT3721" s="68"/>
    </row>
    <row r="3722" spans="20:46" ht="18.75" customHeight="1">
      <c r="T3722" s="68"/>
      <c r="U3722" s="68"/>
      <c r="V3722" s="68"/>
      <c r="W3722" s="68"/>
      <c r="X3722" s="68"/>
      <c r="Y3722" s="68"/>
      <c r="Z3722" s="68"/>
      <c r="AA3722" s="68"/>
      <c r="AB3722" s="68"/>
      <c r="AC3722" s="68"/>
      <c r="AD3722" s="68"/>
      <c r="AE3722" s="68"/>
      <c r="AF3722" s="68"/>
      <c r="AH3722" s="68"/>
      <c r="AI3722" s="68"/>
      <c r="AJ3722" s="68"/>
      <c r="AK3722" s="68"/>
      <c r="AL3722" s="68"/>
      <c r="AM3722" s="68"/>
      <c r="AN3722" s="68"/>
      <c r="AO3722" s="68"/>
      <c r="AP3722" s="68"/>
      <c r="AQ3722" s="68"/>
      <c r="AR3722" s="68"/>
      <c r="AS3722" s="68"/>
      <c r="AT3722" s="68"/>
    </row>
    <row r="3723" spans="20:46" ht="18.75" customHeight="1">
      <c r="T3723" s="68"/>
      <c r="U3723" s="68"/>
      <c r="V3723" s="68"/>
      <c r="W3723" s="68"/>
      <c r="X3723" s="68"/>
      <c r="Y3723" s="68"/>
      <c r="Z3723" s="68"/>
      <c r="AA3723" s="68"/>
      <c r="AB3723" s="68"/>
      <c r="AC3723" s="68"/>
      <c r="AD3723" s="68"/>
      <c r="AE3723" s="68"/>
      <c r="AF3723" s="68"/>
      <c r="AH3723" s="68"/>
      <c r="AI3723" s="68"/>
      <c r="AJ3723" s="68"/>
      <c r="AK3723" s="68"/>
      <c r="AL3723" s="68"/>
      <c r="AM3723" s="68"/>
      <c r="AN3723" s="68"/>
      <c r="AO3723" s="68"/>
      <c r="AP3723" s="68"/>
      <c r="AQ3723" s="68"/>
      <c r="AR3723" s="68"/>
      <c r="AS3723" s="68"/>
      <c r="AT3723" s="68"/>
    </row>
    <row r="3724" spans="20:46" ht="18.75" customHeight="1">
      <c r="T3724" s="68"/>
      <c r="U3724" s="68"/>
      <c r="V3724" s="68"/>
      <c r="W3724" s="68"/>
      <c r="X3724" s="68"/>
      <c r="Y3724" s="68"/>
      <c r="Z3724" s="68"/>
      <c r="AA3724" s="68"/>
      <c r="AB3724" s="68"/>
      <c r="AC3724" s="68"/>
      <c r="AD3724" s="68"/>
      <c r="AE3724" s="68"/>
      <c r="AF3724" s="68"/>
      <c r="AH3724" s="68"/>
      <c r="AI3724" s="68"/>
      <c r="AJ3724" s="68"/>
      <c r="AK3724" s="68"/>
      <c r="AL3724" s="68"/>
      <c r="AM3724" s="68"/>
      <c r="AN3724" s="68"/>
      <c r="AO3724" s="68"/>
      <c r="AP3724" s="68"/>
      <c r="AQ3724" s="68"/>
      <c r="AR3724" s="68"/>
      <c r="AS3724" s="68"/>
      <c r="AT3724" s="68"/>
    </row>
    <row r="3725" spans="20:46" ht="18.75" customHeight="1">
      <c r="T3725" s="68"/>
      <c r="U3725" s="68"/>
      <c r="V3725" s="68"/>
      <c r="W3725" s="68"/>
      <c r="X3725" s="68"/>
      <c r="Y3725" s="68"/>
      <c r="Z3725" s="68"/>
      <c r="AA3725" s="68"/>
      <c r="AB3725" s="68"/>
      <c r="AC3725" s="68"/>
      <c r="AD3725" s="68"/>
      <c r="AE3725" s="68"/>
      <c r="AF3725" s="68"/>
      <c r="AH3725" s="68"/>
      <c r="AI3725" s="68"/>
      <c r="AJ3725" s="68"/>
      <c r="AK3725" s="68"/>
      <c r="AL3725" s="68"/>
      <c r="AM3725" s="68"/>
      <c r="AN3725" s="68"/>
      <c r="AO3725" s="68"/>
      <c r="AP3725" s="68"/>
      <c r="AQ3725" s="68"/>
      <c r="AR3725" s="68"/>
      <c r="AS3725" s="68"/>
      <c r="AT3725" s="68"/>
    </row>
    <row r="3726" spans="20:46" ht="18.75" customHeight="1">
      <c r="T3726" s="68"/>
      <c r="U3726" s="68"/>
      <c r="V3726" s="68"/>
      <c r="W3726" s="68"/>
      <c r="X3726" s="68"/>
      <c r="Y3726" s="68"/>
      <c r="Z3726" s="68"/>
      <c r="AA3726" s="68"/>
      <c r="AB3726" s="68"/>
      <c r="AC3726" s="68"/>
      <c r="AD3726" s="68"/>
      <c r="AE3726" s="68"/>
      <c r="AF3726" s="68"/>
      <c r="AH3726" s="68"/>
      <c r="AI3726" s="68"/>
      <c r="AJ3726" s="68"/>
      <c r="AK3726" s="68"/>
      <c r="AL3726" s="68"/>
      <c r="AM3726" s="68"/>
      <c r="AN3726" s="68"/>
      <c r="AO3726" s="68"/>
      <c r="AP3726" s="68"/>
      <c r="AQ3726" s="68"/>
      <c r="AR3726" s="68"/>
      <c r="AS3726" s="68"/>
      <c r="AT3726" s="68"/>
    </row>
    <row r="3727" spans="20:46" ht="18.75" customHeight="1">
      <c r="T3727" s="68"/>
      <c r="U3727" s="68"/>
      <c r="V3727" s="68"/>
      <c r="W3727" s="68"/>
      <c r="X3727" s="68"/>
      <c r="Y3727" s="68"/>
      <c r="Z3727" s="68"/>
      <c r="AA3727" s="68"/>
      <c r="AB3727" s="68"/>
      <c r="AC3727" s="68"/>
      <c r="AD3727" s="68"/>
      <c r="AE3727" s="68"/>
      <c r="AF3727" s="68"/>
      <c r="AH3727" s="68"/>
      <c r="AI3727" s="68"/>
      <c r="AJ3727" s="68"/>
      <c r="AK3727" s="68"/>
      <c r="AL3727" s="68"/>
      <c r="AM3727" s="68"/>
      <c r="AN3727" s="68"/>
      <c r="AO3727" s="68"/>
      <c r="AP3727" s="68"/>
      <c r="AQ3727" s="68"/>
      <c r="AR3727" s="68"/>
      <c r="AS3727" s="68"/>
      <c r="AT3727" s="68"/>
    </row>
    <row r="3728" spans="20:46" ht="18.75" customHeight="1">
      <c r="T3728" s="68"/>
      <c r="U3728" s="68"/>
      <c r="V3728" s="68"/>
      <c r="W3728" s="68"/>
      <c r="X3728" s="68"/>
      <c r="Y3728" s="68"/>
      <c r="Z3728" s="68"/>
      <c r="AA3728" s="68"/>
      <c r="AB3728" s="68"/>
      <c r="AC3728" s="68"/>
      <c r="AD3728" s="68"/>
      <c r="AE3728" s="68"/>
      <c r="AF3728" s="68"/>
      <c r="AH3728" s="68"/>
      <c r="AI3728" s="68"/>
      <c r="AJ3728" s="68"/>
      <c r="AK3728" s="68"/>
      <c r="AL3728" s="68"/>
      <c r="AM3728" s="68"/>
      <c r="AN3728" s="68"/>
      <c r="AO3728" s="68"/>
      <c r="AP3728" s="68"/>
      <c r="AQ3728" s="68"/>
      <c r="AR3728" s="68"/>
      <c r="AS3728" s="68"/>
      <c r="AT3728" s="68"/>
    </row>
    <row r="3729" spans="20:46" ht="18.75" customHeight="1">
      <c r="T3729" s="68"/>
      <c r="U3729" s="68"/>
      <c r="V3729" s="68"/>
      <c r="W3729" s="68"/>
      <c r="X3729" s="68"/>
      <c r="Y3729" s="68"/>
      <c r="Z3729" s="68"/>
      <c r="AA3729" s="68"/>
      <c r="AB3729" s="68"/>
      <c r="AC3729" s="68"/>
      <c r="AD3729" s="68"/>
      <c r="AE3729" s="68"/>
      <c r="AF3729" s="68"/>
      <c r="AH3729" s="68"/>
      <c r="AI3729" s="68"/>
      <c r="AJ3729" s="68"/>
      <c r="AK3729" s="68"/>
      <c r="AL3729" s="68"/>
      <c r="AM3729" s="68"/>
      <c r="AN3729" s="68"/>
      <c r="AO3729" s="68"/>
      <c r="AP3729" s="68"/>
      <c r="AQ3729" s="68"/>
      <c r="AR3729" s="68"/>
      <c r="AS3729" s="68"/>
      <c r="AT3729" s="68"/>
    </row>
    <row r="3730" spans="20:46" ht="18.75" customHeight="1">
      <c r="T3730" s="68"/>
      <c r="U3730" s="68"/>
      <c r="V3730" s="68"/>
      <c r="W3730" s="68"/>
      <c r="X3730" s="68"/>
      <c r="Y3730" s="68"/>
      <c r="Z3730" s="68"/>
      <c r="AA3730" s="68"/>
      <c r="AB3730" s="68"/>
      <c r="AC3730" s="68"/>
      <c r="AD3730" s="68"/>
      <c r="AE3730" s="68"/>
      <c r="AF3730" s="68"/>
      <c r="AH3730" s="68"/>
      <c r="AI3730" s="68"/>
      <c r="AJ3730" s="68"/>
      <c r="AK3730" s="68"/>
      <c r="AL3730" s="68"/>
      <c r="AM3730" s="68"/>
      <c r="AN3730" s="68"/>
      <c r="AO3730" s="68"/>
      <c r="AP3730" s="68"/>
      <c r="AQ3730" s="68"/>
      <c r="AR3730" s="68"/>
      <c r="AS3730" s="68"/>
      <c r="AT3730" s="68"/>
    </row>
    <row r="3731" spans="20:46" ht="18.75" customHeight="1">
      <c r="T3731" s="68"/>
      <c r="U3731" s="68"/>
      <c r="V3731" s="68"/>
      <c r="W3731" s="68"/>
      <c r="X3731" s="68"/>
      <c r="Y3731" s="68"/>
      <c r="Z3731" s="68"/>
      <c r="AA3731" s="68"/>
      <c r="AB3731" s="68"/>
      <c r="AC3731" s="68"/>
      <c r="AD3731" s="68"/>
      <c r="AE3731" s="68"/>
      <c r="AF3731" s="68"/>
      <c r="AH3731" s="68"/>
      <c r="AI3731" s="68"/>
      <c r="AJ3731" s="68"/>
      <c r="AK3731" s="68"/>
      <c r="AL3731" s="68"/>
      <c r="AM3731" s="68"/>
      <c r="AN3731" s="68"/>
      <c r="AO3731" s="68"/>
      <c r="AP3731" s="68"/>
      <c r="AQ3731" s="68"/>
      <c r="AR3731" s="68"/>
      <c r="AS3731" s="68"/>
      <c r="AT3731" s="68"/>
    </row>
    <row r="3732" spans="20:46" ht="18.75" customHeight="1">
      <c r="T3732" s="68"/>
      <c r="U3732" s="68"/>
      <c r="V3732" s="68"/>
      <c r="W3732" s="68"/>
      <c r="X3732" s="68"/>
      <c r="Y3732" s="68"/>
      <c r="Z3732" s="68"/>
      <c r="AA3732" s="68"/>
      <c r="AB3732" s="68"/>
      <c r="AC3732" s="68"/>
      <c r="AD3732" s="68"/>
      <c r="AE3732" s="68"/>
      <c r="AF3732" s="68"/>
      <c r="AH3732" s="68"/>
      <c r="AI3732" s="68"/>
      <c r="AJ3732" s="68"/>
      <c r="AK3732" s="68"/>
      <c r="AL3732" s="68"/>
      <c r="AM3732" s="68"/>
      <c r="AN3732" s="68"/>
      <c r="AO3732" s="68"/>
      <c r="AP3732" s="68"/>
      <c r="AQ3732" s="68"/>
      <c r="AR3732" s="68"/>
      <c r="AS3732" s="68"/>
      <c r="AT3732" s="68"/>
    </row>
    <row r="3733" spans="20:46" ht="18.75" customHeight="1">
      <c r="T3733" s="68"/>
      <c r="U3733" s="68"/>
      <c r="V3733" s="68"/>
      <c r="W3733" s="68"/>
      <c r="X3733" s="68"/>
      <c r="Y3733" s="68"/>
      <c r="Z3733" s="68"/>
      <c r="AA3733" s="68"/>
      <c r="AB3733" s="68"/>
      <c r="AC3733" s="68"/>
      <c r="AD3733" s="68"/>
      <c r="AE3733" s="68"/>
      <c r="AF3733" s="68"/>
      <c r="AH3733" s="68"/>
      <c r="AI3733" s="68"/>
      <c r="AJ3733" s="68"/>
      <c r="AK3733" s="68"/>
      <c r="AL3733" s="68"/>
      <c r="AM3733" s="68"/>
      <c r="AN3733" s="68"/>
      <c r="AO3733" s="68"/>
      <c r="AP3733" s="68"/>
      <c r="AQ3733" s="68"/>
      <c r="AR3733" s="68"/>
      <c r="AS3733" s="68"/>
      <c r="AT3733" s="68"/>
    </row>
    <row r="3734" spans="20:46" ht="18.75" customHeight="1">
      <c r="T3734" s="68"/>
      <c r="U3734" s="68"/>
      <c r="V3734" s="68"/>
      <c r="W3734" s="68"/>
      <c r="X3734" s="68"/>
      <c r="Y3734" s="68"/>
      <c r="Z3734" s="68"/>
      <c r="AA3734" s="68"/>
      <c r="AB3734" s="68"/>
      <c r="AC3734" s="68"/>
      <c r="AD3734" s="68"/>
      <c r="AE3734" s="68"/>
      <c r="AF3734" s="68"/>
      <c r="AH3734" s="68"/>
      <c r="AI3734" s="68"/>
      <c r="AJ3734" s="68"/>
      <c r="AK3734" s="68"/>
      <c r="AL3734" s="68"/>
      <c r="AM3734" s="68"/>
      <c r="AN3734" s="68"/>
      <c r="AO3734" s="68"/>
      <c r="AP3734" s="68"/>
      <c r="AQ3734" s="68"/>
      <c r="AR3734" s="68"/>
      <c r="AS3734" s="68"/>
      <c r="AT3734" s="68"/>
    </row>
    <row r="3735" spans="20:46" ht="18.75" customHeight="1">
      <c r="T3735" s="68"/>
      <c r="U3735" s="68"/>
      <c r="V3735" s="68"/>
      <c r="W3735" s="68"/>
      <c r="X3735" s="68"/>
      <c r="Y3735" s="68"/>
      <c r="Z3735" s="68"/>
      <c r="AA3735" s="68"/>
      <c r="AB3735" s="68"/>
      <c r="AC3735" s="68"/>
      <c r="AD3735" s="68"/>
      <c r="AE3735" s="68"/>
      <c r="AF3735" s="68"/>
      <c r="AH3735" s="68"/>
      <c r="AI3735" s="68"/>
      <c r="AJ3735" s="68"/>
      <c r="AK3735" s="68"/>
      <c r="AL3735" s="68"/>
      <c r="AM3735" s="68"/>
      <c r="AN3735" s="68"/>
      <c r="AO3735" s="68"/>
      <c r="AP3735" s="68"/>
      <c r="AQ3735" s="68"/>
      <c r="AR3735" s="68"/>
      <c r="AS3735" s="68"/>
      <c r="AT3735" s="68"/>
    </row>
    <row r="3736" spans="20:46" ht="18.75" customHeight="1">
      <c r="T3736" s="68"/>
      <c r="U3736" s="68"/>
      <c r="V3736" s="68"/>
      <c r="W3736" s="68"/>
      <c r="X3736" s="68"/>
      <c r="Y3736" s="68"/>
      <c r="Z3736" s="68"/>
      <c r="AA3736" s="68"/>
      <c r="AB3736" s="68"/>
      <c r="AC3736" s="68"/>
      <c r="AD3736" s="68"/>
      <c r="AE3736" s="68"/>
      <c r="AF3736" s="68"/>
      <c r="AH3736" s="68"/>
      <c r="AI3736" s="68"/>
      <c r="AJ3736" s="68"/>
      <c r="AK3736" s="68"/>
      <c r="AL3736" s="68"/>
      <c r="AM3736" s="68"/>
      <c r="AN3736" s="68"/>
      <c r="AO3736" s="68"/>
      <c r="AP3736" s="68"/>
      <c r="AQ3736" s="68"/>
      <c r="AR3736" s="68"/>
      <c r="AS3736" s="68"/>
      <c r="AT3736" s="68"/>
    </row>
    <row r="3737" spans="20:46" ht="18.75" customHeight="1">
      <c r="T3737" s="68"/>
      <c r="U3737" s="68"/>
      <c r="V3737" s="68"/>
      <c r="W3737" s="68"/>
      <c r="X3737" s="68"/>
      <c r="Y3737" s="68"/>
      <c r="Z3737" s="68"/>
      <c r="AA3737" s="68"/>
      <c r="AB3737" s="68"/>
      <c r="AC3737" s="68"/>
      <c r="AD3737" s="68"/>
      <c r="AE3737" s="68"/>
      <c r="AF3737" s="68"/>
      <c r="AH3737" s="68"/>
      <c r="AI3737" s="68"/>
      <c r="AJ3737" s="68"/>
      <c r="AK3737" s="68"/>
      <c r="AL3737" s="68"/>
      <c r="AM3737" s="68"/>
      <c r="AN3737" s="68"/>
      <c r="AO3737" s="68"/>
      <c r="AP3737" s="68"/>
      <c r="AQ3737" s="68"/>
      <c r="AR3737" s="68"/>
      <c r="AS3737" s="68"/>
      <c r="AT3737" s="68"/>
    </row>
    <row r="3738" spans="20:46" ht="18.75" customHeight="1">
      <c r="T3738" s="68"/>
      <c r="U3738" s="68"/>
      <c r="V3738" s="68"/>
      <c r="W3738" s="68"/>
      <c r="X3738" s="68"/>
      <c r="Y3738" s="68"/>
      <c r="Z3738" s="68"/>
      <c r="AA3738" s="68"/>
      <c r="AB3738" s="68"/>
      <c r="AC3738" s="68"/>
      <c r="AD3738" s="68"/>
      <c r="AE3738" s="68"/>
      <c r="AF3738" s="68"/>
      <c r="AH3738" s="68"/>
      <c r="AI3738" s="68"/>
      <c r="AJ3738" s="68"/>
      <c r="AK3738" s="68"/>
      <c r="AL3738" s="68"/>
      <c r="AM3738" s="68"/>
      <c r="AN3738" s="68"/>
      <c r="AO3738" s="68"/>
      <c r="AP3738" s="68"/>
      <c r="AQ3738" s="68"/>
      <c r="AR3738" s="68"/>
      <c r="AS3738" s="68"/>
      <c r="AT3738" s="68"/>
    </row>
    <row r="3739" spans="20:46" ht="18.75" customHeight="1">
      <c r="T3739" s="68"/>
      <c r="U3739" s="68"/>
      <c r="V3739" s="68"/>
      <c r="W3739" s="68"/>
      <c r="X3739" s="68"/>
      <c r="Y3739" s="68"/>
      <c r="Z3739" s="68"/>
      <c r="AA3739" s="68"/>
      <c r="AB3739" s="68"/>
      <c r="AC3739" s="68"/>
      <c r="AD3739" s="68"/>
      <c r="AE3739" s="68"/>
      <c r="AF3739" s="68"/>
      <c r="AH3739" s="68"/>
      <c r="AI3739" s="68"/>
      <c r="AJ3739" s="68"/>
      <c r="AK3739" s="68"/>
      <c r="AL3739" s="68"/>
      <c r="AM3739" s="68"/>
      <c r="AN3739" s="68"/>
      <c r="AO3739" s="68"/>
      <c r="AP3739" s="68"/>
      <c r="AQ3739" s="68"/>
      <c r="AR3739" s="68"/>
      <c r="AS3739" s="68"/>
      <c r="AT3739" s="68"/>
    </row>
    <row r="3740" spans="20:46" ht="18.75" customHeight="1">
      <c r="T3740" s="68"/>
      <c r="U3740" s="68"/>
      <c r="V3740" s="68"/>
      <c r="W3740" s="68"/>
      <c r="X3740" s="68"/>
      <c r="Y3740" s="68"/>
      <c r="Z3740" s="68"/>
      <c r="AA3740" s="68"/>
      <c r="AB3740" s="68"/>
      <c r="AC3740" s="68"/>
      <c r="AD3740" s="68"/>
      <c r="AE3740" s="68"/>
      <c r="AF3740" s="68"/>
      <c r="AH3740" s="68"/>
      <c r="AI3740" s="68"/>
      <c r="AJ3740" s="68"/>
      <c r="AK3740" s="68"/>
      <c r="AL3740" s="68"/>
      <c r="AM3740" s="68"/>
      <c r="AN3740" s="68"/>
      <c r="AO3740" s="68"/>
      <c r="AP3740" s="68"/>
      <c r="AQ3740" s="68"/>
      <c r="AR3740" s="68"/>
      <c r="AS3740" s="68"/>
      <c r="AT3740" s="68"/>
    </row>
    <row r="3741" spans="20:46" ht="18.75" customHeight="1">
      <c r="T3741" s="68"/>
      <c r="U3741" s="68"/>
      <c r="V3741" s="68"/>
      <c r="W3741" s="68"/>
      <c r="X3741" s="68"/>
      <c r="Y3741" s="68"/>
      <c r="Z3741" s="68"/>
      <c r="AA3741" s="68"/>
      <c r="AB3741" s="68"/>
      <c r="AC3741" s="68"/>
      <c r="AD3741" s="68"/>
      <c r="AE3741" s="68"/>
      <c r="AF3741" s="68"/>
      <c r="AH3741" s="68"/>
      <c r="AI3741" s="68"/>
      <c r="AJ3741" s="68"/>
      <c r="AK3741" s="68"/>
      <c r="AL3741" s="68"/>
      <c r="AM3741" s="68"/>
      <c r="AN3741" s="68"/>
      <c r="AO3741" s="68"/>
      <c r="AP3741" s="68"/>
      <c r="AQ3741" s="68"/>
      <c r="AR3741" s="68"/>
      <c r="AS3741" s="68"/>
      <c r="AT3741" s="68"/>
    </row>
    <row r="3742" spans="20:46" ht="18.75" customHeight="1">
      <c r="T3742" s="68"/>
      <c r="U3742" s="68"/>
      <c r="V3742" s="68"/>
      <c r="W3742" s="68"/>
      <c r="X3742" s="68"/>
      <c r="Y3742" s="68"/>
      <c r="Z3742" s="68"/>
      <c r="AA3742" s="68"/>
      <c r="AB3742" s="68"/>
      <c r="AC3742" s="68"/>
      <c r="AD3742" s="68"/>
      <c r="AE3742" s="68"/>
      <c r="AF3742" s="68"/>
      <c r="AH3742" s="68"/>
      <c r="AI3742" s="68"/>
      <c r="AJ3742" s="68"/>
      <c r="AK3742" s="68"/>
      <c r="AL3742" s="68"/>
      <c r="AM3742" s="68"/>
      <c r="AN3742" s="68"/>
      <c r="AO3742" s="68"/>
      <c r="AP3742" s="68"/>
      <c r="AQ3742" s="68"/>
      <c r="AR3742" s="68"/>
      <c r="AS3742" s="68"/>
      <c r="AT3742" s="68"/>
    </row>
    <row r="3743" spans="20:46" ht="18.75" customHeight="1">
      <c r="T3743" s="68"/>
      <c r="U3743" s="68"/>
      <c r="V3743" s="68"/>
      <c r="W3743" s="68"/>
      <c r="X3743" s="68"/>
      <c r="Y3743" s="68"/>
      <c r="Z3743" s="68"/>
      <c r="AA3743" s="68"/>
      <c r="AB3743" s="68"/>
      <c r="AC3743" s="68"/>
      <c r="AD3743" s="68"/>
      <c r="AE3743" s="68"/>
      <c r="AF3743" s="68"/>
      <c r="AH3743" s="68"/>
      <c r="AI3743" s="68"/>
      <c r="AJ3743" s="68"/>
      <c r="AK3743" s="68"/>
      <c r="AL3743" s="68"/>
      <c r="AM3743" s="68"/>
      <c r="AN3743" s="68"/>
      <c r="AO3743" s="68"/>
      <c r="AP3743" s="68"/>
      <c r="AQ3743" s="68"/>
      <c r="AR3743" s="68"/>
      <c r="AS3743" s="68"/>
      <c r="AT3743" s="68"/>
    </row>
    <row r="3744" spans="20:46" ht="18.75" customHeight="1">
      <c r="T3744" s="68"/>
      <c r="U3744" s="68"/>
      <c r="V3744" s="68"/>
      <c r="W3744" s="68"/>
      <c r="X3744" s="68"/>
      <c r="Y3744" s="68"/>
      <c r="Z3744" s="68"/>
      <c r="AA3744" s="68"/>
      <c r="AB3744" s="68"/>
      <c r="AC3744" s="68"/>
      <c r="AD3744" s="68"/>
      <c r="AE3744" s="68"/>
      <c r="AF3744" s="68"/>
      <c r="AH3744" s="68"/>
      <c r="AI3744" s="68"/>
      <c r="AJ3744" s="68"/>
      <c r="AK3744" s="68"/>
      <c r="AL3744" s="68"/>
      <c r="AM3744" s="68"/>
      <c r="AN3744" s="68"/>
      <c r="AO3744" s="68"/>
      <c r="AP3744" s="68"/>
      <c r="AQ3744" s="68"/>
      <c r="AR3744" s="68"/>
      <c r="AS3744" s="68"/>
      <c r="AT3744" s="68"/>
    </row>
    <row r="3745" spans="20:46" ht="18.75" customHeight="1">
      <c r="T3745" s="68"/>
      <c r="U3745" s="68"/>
      <c r="V3745" s="68"/>
      <c r="W3745" s="68"/>
      <c r="X3745" s="68"/>
      <c r="Y3745" s="68"/>
      <c r="Z3745" s="68"/>
      <c r="AA3745" s="68"/>
      <c r="AB3745" s="68"/>
      <c r="AC3745" s="68"/>
      <c r="AD3745" s="68"/>
      <c r="AE3745" s="68"/>
      <c r="AF3745" s="68"/>
      <c r="AH3745" s="68"/>
      <c r="AI3745" s="68"/>
      <c r="AJ3745" s="68"/>
      <c r="AK3745" s="68"/>
      <c r="AL3745" s="68"/>
      <c r="AM3745" s="68"/>
      <c r="AN3745" s="68"/>
      <c r="AO3745" s="68"/>
      <c r="AP3745" s="68"/>
      <c r="AQ3745" s="68"/>
      <c r="AR3745" s="68"/>
      <c r="AS3745" s="68"/>
      <c r="AT3745" s="68"/>
    </row>
    <row r="3746" spans="20:46" ht="18.75" customHeight="1">
      <c r="T3746" s="68"/>
      <c r="U3746" s="68"/>
      <c r="V3746" s="68"/>
      <c r="W3746" s="68"/>
      <c r="X3746" s="68"/>
      <c r="Y3746" s="68"/>
      <c r="Z3746" s="68"/>
      <c r="AA3746" s="68"/>
      <c r="AB3746" s="68"/>
      <c r="AC3746" s="68"/>
      <c r="AD3746" s="68"/>
      <c r="AE3746" s="68"/>
      <c r="AF3746" s="68"/>
      <c r="AH3746" s="68"/>
      <c r="AI3746" s="68"/>
      <c r="AJ3746" s="68"/>
      <c r="AK3746" s="68"/>
      <c r="AL3746" s="68"/>
      <c r="AM3746" s="68"/>
      <c r="AN3746" s="68"/>
      <c r="AO3746" s="68"/>
      <c r="AP3746" s="68"/>
      <c r="AQ3746" s="68"/>
      <c r="AR3746" s="68"/>
      <c r="AS3746" s="68"/>
      <c r="AT3746" s="68"/>
    </row>
    <row r="3747" spans="20:46" ht="18.75" customHeight="1">
      <c r="T3747" s="68"/>
      <c r="U3747" s="68"/>
      <c r="V3747" s="68"/>
      <c r="W3747" s="68"/>
      <c r="X3747" s="68"/>
      <c r="Y3747" s="68"/>
      <c r="Z3747" s="68"/>
      <c r="AA3747" s="68"/>
      <c r="AB3747" s="68"/>
      <c r="AC3747" s="68"/>
      <c r="AD3747" s="68"/>
      <c r="AE3747" s="68"/>
      <c r="AF3747" s="68"/>
      <c r="AH3747" s="68"/>
      <c r="AI3747" s="68"/>
      <c r="AJ3747" s="68"/>
      <c r="AK3747" s="68"/>
      <c r="AL3747" s="68"/>
      <c r="AM3747" s="68"/>
      <c r="AN3747" s="68"/>
      <c r="AO3747" s="68"/>
      <c r="AP3747" s="68"/>
      <c r="AQ3747" s="68"/>
      <c r="AR3747" s="68"/>
      <c r="AS3747" s="68"/>
      <c r="AT3747" s="68"/>
    </row>
    <row r="3748" spans="20:46" ht="18.75" customHeight="1">
      <c r="T3748" s="68"/>
      <c r="U3748" s="68"/>
      <c r="V3748" s="68"/>
      <c r="W3748" s="68"/>
      <c r="X3748" s="68"/>
      <c r="Y3748" s="68"/>
      <c r="Z3748" s="68"/>
      <c r="AA3748" s="68"/>
      <c r="AB3748" s="68"/>
      <c r="AC3748" s="68"/>
      <c r="AD3748" s="68"/>
      <c r="AE3748" s="68"/>
      <c r="AF3748" s="68"/>
      <c r="AH3748" s="68"/>
      <c r="AI3748" s="68"/>
      <c r="AJ3748" s="68"/>
      <c r="AK3748" s="68"/>
      <c r="AL3748" s="68"/>
      <c r="AM3748" s="68"/>
      <c r="AN3748" s="68"/>
      <c r="AO3748" s="68"/>
      <c r="AP3748" s="68"/>
      <c r="AQ3748" s="68"/>
      <c r="AR3748" s="68"/>
      <c r="AS3748" s="68"/>
      <c r="AT3748" s="68"/>
    </row>
    <row r="3749" spans="20:46" ht="18.75" customHeight="1">
      <c r="T3749" s="68"/>
      <c r="U3749" s="68"/>
      <c r="V3749" s="68"/>
      <c r="W3749" s="68"/>
      <c r="X3749" s="68"/>
      <c r="Y3749" s="68"/>
      <c r="Z3749" s="68"/>
      <c r="AA3749" s="68"/>
      <c r="AB3749" s="68"/>
      <c r="AC3749" s="68"/>
      <c r="AD3749" s="68"/>
      <c r="AE3749" s="68"/>
      <c r="AF3749" s="68"/>
      <c r="AH3749" s="68"/>
      <c r="AI3749" s="68"/>
      <c r="AJ3749" s="68"/>
      <c r="AK3749" s="68"/>
      <c r="AL3749" s="68"/>
      <c r="AM3749" s="68"/>
      <c r="AN3749" s="68"/>
      <c r="AO3749" s="68"/>
      <c r="AP3749" s="68"/>
      <c r="AQ3749" s="68"/>
      <c r="AR3749" s="68"/>
      <c r="AS3749" s="68"/>
      <c r="AT3749" s="68"/>
    </row>
    <row r="3750" spans="20:46" ht="18.75" customHeight="1">
      <c r="T3750" s="68"/>
      <c r="U3750" s="68"/>
      <c r="V3750" s="68"/>
      <c r="W3750" s="68"/>
      <c r="X3750" s="68"/>
      <c r="Y3750" s="68"/>
      <c r="Z3750" s="68"/>
      <c r="AA3750" s="68"/>
      <c r="AB3750" s="68"/>
      <c r="AC3750" s="68"/>
      <c r="AD3750" s="68"/>
      <c r="AE3750" s="68"/>
      <c r="AF3750" s="68"/>
      <c r="AH3750" s="68"/>
      <c r="AI3750" s="68"/>
      <c r="AJ3750" s="68"/>
      <c r="AK3750" s="68"/>
      <c r="AL3750" s="68"/>
      <c r="AM3750" s="68"/>
      <c r="AN3750" s="68"/>
      <c r="AO3750" s="68"/>
      <c r="AP3750" s="68"/>
      <c r="AQ3750" s="68"/>
      <c r="AR3750" s="68"/>
      <c r="AS3750" s="68"/>
      <c r="AT3750" s="68"/>
    </row>
    <row r="3751" spans="20:46" ht="18.75" customHeight="1">
      <c r="T3751" s="68"/>
      <c r="U3751" s="68"/>
      <c r="V3751" s="68"/>
      <c r="W3751" s="68"/>
      <c r="X3751" s="68"/>
      <c r="Y3751" s="68"/>
      <c r="Z3751" s="68"/>
      <c r="AA3751" s="68"/>
      <c r="AB3751" s="68"/>
      <c r="AC3751" s="68"/>
      <c r="AD3751" s="68"/>
      <c r="AE3751" s="68"/>
      <c r="AF3751" s="68"/>
      <c r="AH3751" s="68"/>
      <c r="AI3751" s="68"/>
      <c r="AJ3751" s="68"/>
      <c r="AK3751" s="68"/>
      <c r="AL3751" s="68"/>
      <c r="AM3751" s="68"/>
      <c r="AN3751" s="68"/>
      <c r="AO3751" s="68"/>
      <c r="AP3751" s="68"/>
      <c r="AQ3751" s="68"/>
      <c r="AR3751" s="68"/>
      <c r="AS3751" s="68"/>
      <c r="AT3751" s="68"/>
    </row>
    <row r="3752" spans="20:46" ht="18.75" customHeight="1">
      <c r="T3752" s="68"/>
      <c r="U3752" s="68"/>
      <c r="V3752" s="68"/>
      <c r="W3752" s="68"/>
      <c r="X3752" s="68"/>
      <c r="Y3752" s="68"/>
      <c r="Z3752" s="68"/>
      <c r="AA3752" s="68"/>
      <c r="AB3752" s="68"/>
      <c r="AC3752" s="68"/>
      <c r="AD3752" s="68"/>
      <c r="AE3752" s="68"/>
      <c r="AF3752" s="68"/>
      <c r="AH3752" s="68"/>
      <c r="AI3752" s="68"/>
      <c r="AJ3752" s="68"/>
      <c r="AK3752" s="68"/>
      <c r="AL3752" s="68"/>
      <c r="AM3752" s="68"/>
      <c r="AN3752" s="68"/>
      <c r="AO3752" s="68"/>
      <c r="AP3752" s="68"/>
      <c r="AQ3752" s="68"/>
      <c r="AR3752" s="68"/>
      <c r="AS3752" s="68"/>
      <c r="AT3752" s="68"/>
    </row>
    <row r="3753" spans="20:46" ht="18.75" customHeight="1">
      <c r="T3753" s="68"/>
      <c r="U3753" s="68"/>
      <c r="V3753" s="68"/>
      <c r="W3753" s="68"/>
      <c r="X3753" s="68"/>
      <c r="Y3753" s="68"/>
      <c r="Z3753" s="68"/>
      <c r="AA3753" s="68"/>
      <c r="AB3753" s="68"/>
      <c r="AC3753" s="68"/>
      <c r="AD3753" s="68"/>
      <c r="AE3753" s="68"/>
      <c r="AF3753" s="68"/>
      <c r="AH3753" s="68"/>
      <c r="AI3753" s="68"/>
      <c r="AJ3753" s="68"/>
      <c r="AK3753" s="68"/>
      <c r="AL3753" s="68"/>
      <c r="AM3753" s="68"/>
      <c r="AN3753" s="68"/>
      <c r="AO3753" s="68"/>
      <c r="AP3753" s="68"/>
      <c r="AQ3753" s="68"/>
      <c r="AR3753" s="68"/>
      <c r="AS3753" s="68"/>
      <c r="AT3753" s="68"/>
    </row>
    <row r="3754" spans="20:46" ht="18.75" customHeight="1">
      <c r="T3754" s="68"/>
      <c r="U3754" s="68"/>
      <c r="V3754" s="68"/>
      <c r="W3754" s="68"/>
      <c r="X3754" s="68"/>
      <c r="Y3754" s="68"/>
      <c r="Z3754" s="68"/>
      <c r="AA3754" s="68"/>
      <c r="AB3754" s="68"/>
      <c r="AC3754" s="68"/>
      <c r="AD3754" s="68"/>
      <c r="AE3754" s="68"/>
      <c r="AF3754" s="68"/>
      <c r="AH3754" s="68"/>
      <c r="AI3754" s="68"/>
      <c r="AJ3754" s="68"/>
      <c r="AK3754" s="68"/>
      <c r="AL3754" s="68"/>
      <c r="AM3754" s="68"/>
      <c r="AN3754" s="68"/>
      <c r="AO3754" s="68"/>
      <c r="AP3754" s="68"/>
      <c r="AQ3754" s="68"/>
      <c r="AR3754" s="68"/>
      <c r="AS3754" s="68"/>
      <c r="AT3754" s="68"/>
    </row>
    <row r="3755" spans="20:46" ht="18.75" customHeight="1">
      <c r="T3755" s="68"/>
      <c r="U3755" s="68"/>
      <c r="V3755" s="68"/>
      <c r="W3755" s="68"/>
      <c r="X3755" s="68"/>
      <c r="Y3755" s="68"/>
      <c r="Z3755" s="68"/>
      <c r="AA3755" s="68"/>
      <c r="AB3755" s="68"/>
      <c r="AC3755" s="68"/>
      <c r="AD3755" s="68"/>
      <c r="AE3755" s="68"/>
      <c r="AF3755" s="68"/>
      <c r="AH3755" s="68"/>
      <c r="AI3755" s="68"/>
      <c r="AJ3755" s="68"/>
      <c r="AK3755" s="68"/>
      <c r="AL3755" s="68"/>
      <c r="AM3755" s="68"/>
      <c r="AN3755" s="68"/>
      <c r="AO3755" s="68"/>
      <c r="AP3755" s="68"/>
      <c r="AQ3755" s="68"/>
      <c r="AR3755" s="68"/>
      <c r="AS3755" s="68"/>
      <c r="AT3755" s="68"/>
    </row>
    <row r="3756" spans="20:46" ht="18.75" customHeight="1">
      <c r="T3756" s="68"/>
      <c r="U3756" s="68"/>
      <c r="V3756" s="68"/>
      <c r="W3756" s="68"/>
      <c r="X3756" s="68"/>
      <c r="Y3756" s="68"/>
      <c r="Z3756" s="68"/>
      <c r="AA3756" s="68"/>
      <c r="AB3756" s="68"/>
      <c r="AC3756" s="68"/>
      <c r="AD3756" s="68"/>
      <c r="AE3756" s="68"/>
      <c r="AF3756" s="68"/>
      <c r="AH3756" s="68"/>
      <c r="AI3756" s="68"/>
      <c r="AJ3756" s="68"/>
      <c r="AK3756" s="68"/>
      <c r="AL3756" s="68"/>
      <c r="AM3756" s="68"/>
      <c r="AN3756" s="68"/>
      <c r="AO3756" s="68"/>
      <c r="AP3756" s="68"/>
      <c r="AQ3756" s="68"/>
      <c r="AR3756" s="68"/>
      <c r="AS3756" s="68"/>
      <c r="AT3756" s="68"/>
    </row>
    <row r="3757" spans="20:46" ht="18.75" customHeight="1">
      <c r="T3757" s="68"/>
      <c r="U3757" s="68"/>
      <c r="V3757" s="68"/>
      <c r="W3757" s="68"/>
      <c r="X3757" s="68"/>
      <c r="Y3757" s="68"/>
      <c r="Z3757" s="68"/>
      <c r="AA3757" s="68"/>
      <c r="AB3757" s="68"/>
      <c r="AC3757" s="68"/>
      <c r="AD3757" s="68"/>
      <c r="AE3757" s="68"/>
      <c r="AF3757" s="68"/>
      <c r="AH3757" s="68"/>
      <c r="AI3757" s="68"/>
      <c r="AJ3757" s="68"/>
      <c r="AK3757" s="68"/>
      <c r="AL3757" s="68"/>
      <c r="AM3757" s="68"/>
      <c r="AN3757" s="68"/>
      <c r="AO3757" s="68"/>
      <c r="AP3757" s="68"/>
      <c r="AQ3757" s="68"/>
      <c r="AR3757" s="68"/>
      <c r="AS3757" s="68"/>
      <c r="AT3757" s="68"/>
    </row>
    <row r="3758" spans="20:46" ht="18.75" customHeight="1">
      <c r="T3758" s="68"/>
      <c r="U3758" s="68"/>
      <c r="V3758" s="68"/>
      <c r="W3758" s="68"/>
      <c r="X3758" s="68"/>
      <c r="Y3758" s="68"/>
      <c r="Z3758" s="68"/>
      <c r="AA3758" s="68"/>
      <c r="AB3758" s="68"/>
      <c r="AC3758" s="68"/>
      <c r="AD3758" s="68"/>
      <c r="AE3758" s="68"/>
      <c r="AF3758" s="68"/>
      <c r="AH3758" s="68"/>
      <c r="AI3758" s="68"/>
      <c r="AJ3758" s="68"/>
      <c r="AK3758" s="68"/>
      <c r="AL3758" s="68"/>
      <c r="AM3758" s="68"/>
      <c r="AN3758" s="68"/>
      <c r="AO3758" s="68"/>
      <c r="AP3758" s="68"/>
      <c r="AQ3758" s="68"/>
      <c r="AR3758" s="68"/>
      <c r="AS3758" s="68"/>
      <c r="AT3758" s="68"/>
    </row>
    <row r="3759" spans="20:46" ht="18.75" customHeight="1">
      <c r="T3759" s="68"/>
      <c r="U3759" s="68"/>
      <c r="V3759" s="68"/>
      <c r="W3759" s="68"/>
      <c r="X3759" s="68"/>
      <c r="Y3759" s="68"/>
      <c r="Z3759" s="68"/>
      <c r="AA3759" s="68"/>
      <c r="AB3759" s="68"/>
      <c r="AC3759" s="68"/>
      <c r="AD3759" s="68"/>
      <c r="AE3759" s="68"/>
      <c r="AF3759" s="68"/>
      <c r="AH3759" s="68"/>
      <c r="AI3759" s="68"/>
      <c r="AJ3759" s="68"/>
      <c r="AK3759" s="68"/>
      <c r="AL3759" s="68"/>
      <c r="AM3759" s="68"/>
      <c r="AN3759" s="68"/>
      <c r="AO3759" s="68"/>
      <c r="AP3759" s="68"/>
      <c r="AQ3759" s="68"/>
      <c r="AR3759" s="68"/>
      <c r="AS3759" s="68"/>
      <c r="AT3759" s="68"/>
    </row>
    <row r="3760" spans="20:46" ht="18.75" customHeight="1">
      <c r="T3760" s="68"/>
      <c r="U3760" s="68"/>
      <c r="V3760" s="68"/>
      <c r="W3760" s="68"/>
      <c r="X3760" s="68"/>
      <c r="Y3760" s="68"/>
      <c r="Z3760" s="68"/>
      <c r="AA3760" s="68"/>
      <c r="AB3760" s="68"/>
      <c r="AC3760" s="68"/>
      <c r="AD3760" s="68"/>
      <c r="AE3760" s="68"/>
      <c r="AF3760" s="68"/>
      <c r="AH3760" s="68"/>
      <c r="AI3760" s="68"/>
      <c r="AJ3760" s="68"/>
      <c r="AK3760" s="68"/>
      <c r="AL3760" s="68"/>
      <c r="AM3760" s="68"/>
      <c r="AN3760" s="68"/>
      <c r="AO3760" s="68"/>
      <c r="AP3760" s="68"/>
      <c r="AQ3760" s="68"/>
      <c r="AR3760" s="68"/>
      <c r="AS3760" s="68"/>
      <c r="AT3760" s="68"/>
    </row>
    <row r="3761" spans="20:46" ht="18.75" customHeight="1">
      <c r="T3761" s="68"/>
      <c r="U3761" s="68"/>
      <c r="V3761" s="68"/>
      <c r="W3761" s="68"/>
      <c r="X3761" s="68"/>
      <c r="Y3761" s="68"/>
      <c r="Z3761" s="68"/>
      <c r="AA3761" s="68"/>
      <c r="AB3761" s="68"/>
      <c r="AC3761" s="68"/>
      <c r="AD3761" s="68"/>
      <c r="AE3761" s="68"/>
      <c r="AF3761" s="68"/>
      <c r="AH3761" s="68"/>
      <c r="AI3761" s="68"/>
      <c r="AJ3761" s="68"/>
      <c r="AK3761" s="68"/>
      <c r="AL3761" s="68"/>
      <c r="AM3761" s="68"/>
      <c r="AN3761" s="68"/>
      <c r="AO3761" s="68"/>
      <c r="AP3761" s="68"/>
      <c r="AQ3761" s="68"/>
      <c r="AR3761" s="68"/>
      <c r="AS3761" s="68"/>
      <c r="AT3761" s="68"/>
    </row>
    <row r="3762" spans="20:46" ht="18.75" customHeight="1">
      <c r="T3762" s="68"/>
      <c r="U3762" s="68"/>
      <c r="V3762" s="68"/>
      <c r="W3762" s="68"/>
      <c r="X3762" s="68"/>
      <c r="Y3762" s="68"/>
      <c r="Z3762" s="68"/>
      <c r="AA3762" s="68"/>
      <c r="AB3762" s="68"/>
      <c r="AC3762" s="68"/>
      <c r="AD3762" s="68"/>
      <c r="AE3762" s="68"/>
      <c r="AF3762" s="68"/>
      <c r="AH3762" s="68"/>
      <c r="AI3762" s="68"/>
      <c r="AJ3762" s="68"/>
      <c r="AK3762" s="68"/>
      <c r="AL3762" s="68"/>
      <c r="AM3762" s="68"/>
      <c r="AN3762" s="68"/>
      <c r="AO3762" s="68"/>
      <c r="AP3762" s="68"/>
      <c r="AQ3762" s="68"/>
      <c r="AR3762" s="68"/>
      <c r="AS3762" s="68"/>
      <c r="AT3762" s="68"/>
    </row>
    <row r="3763" spans="20:46" ht="18.75" customHeight="1">
      <c r="T3763" s="68"/>
      <c r="U3763" s="68"/>
      <c r="V3763" s="68"/>
      <c r="W3763" s="68"/>
      <c r="X3763" s="68"/>
      <c r="Y3763" s="68"/>
      <c r="Z3763" s="68"/>
      <c r="AA3763" s="68"/>
      <c r="AB3763" s="68"/>
      <c r="AC3763" s="68"/>
      <c r="AD3763" s="68"/>
      <c r="AE3763" s="68"/>
      <c r="AF3763" s="68"/>
      <c r="AH3763" s="68"/>
      <c r="AI3763" s="68"/>
      <c r="AJ3763" s="68"/>
      <c r="AK3763" s="68"/>
      <c r="AL3763" s="68"/>
      <c r="AM3763" s="68"/>
      <c r="AN3763" s="68"/>
      <c r="AO3763" s="68"/>
      <c r="AP3763" s="68"/>
      <c r="AQ3763" s="68"/>
      <c r="AR3763" s="68"/>
      <c r="AS3763" s="68"/>
      <c r="AT3763" s="68"/>
    </row>
    <row r="3764" spans="20:46" ht="18.75" customHeight="1">
      <c r="T3764" s="68"/>
      <c r="U3764" s="68"/>
      <c r="V3764" s="68"/>
      <c r="W3764" s="68"/>
      <c r="X3764" s="68"/>
      <c r="Y3764" s="68"/>
      <c r="Z3764" s="68"/>
      <c r="AA3764" s="68"/>
      <c r="AB3764" s="68"/>
      <c r="AC3764" s="68"/>
      <c r="AD3764" s="68"/>
      <c r="AE3764" s="68"/>
      <c r="AF3764" s="68"/>
      <c r="AH3764" s="68"/>
      <c r="AI3764" s="68"/>
      <c r="AJ3764" s="68"/>
      <c r="AK3764" s="68"/>
      <c r="AL3764" s="68"/>
      <c r="AM3764" s="68"/>
      <c r="AN3764" s="68"/>
      <c r="AO3764" s="68"/>
      <c r="AP3764" s="68"/>
      <c r="AQ3764" s="68"/>
      <c r="AR3764" s="68"/>
      <c r="AS3764" s="68"/>
      <c r="AT3764" s="68"/>
    </row>
    <row r="3765" spans="20:46" ht="18.75" customHeight="1">
      <c r="T3765" s="68"/>
      <c r="U3765" s="68"/>
      <c r="V3765" s="68"/>
      <c r="W3765" s="68"/>
      <c r="X3765" s="68"/>
      <c r="Y3765" s="68"/>
      <c r="Z3765" s="68"/>
      <c r="AA3765" s="68"/>
      <c r="AB3765" s="68"/>
      <c r="AC3765" s="68"/>
      <c r="AD3765" s="68"/>
      <c r="AE3765" s="68"/>
      <c r="AF3765" s="68"/>
      <c r="AH3765" s="68"/>
      <c r="AI3765" s="68"/>
      <c r="AJ3765" s="68"/>
      <c r="AK3765" s="68"/>
      <c r="AL3765" s="68"/>
      <c r="AM3765" s="68"/>
      <c r="AN3765" s="68"/>
      <c r="AO3765" s="68"/>
      <c r="AP3765" s="68"/>
      <c r="AQ3765" s="68"/>
      <c r="AR3765" s="68"/>
      <c r="AS3765" s="68"/>
      <c r="AT3765" s="68"/>
    </row>
    <row r="3766" spans="20:46" ht="18.75" customHeight="1">
      <c r="T3766" s="68"/>
      <c r="U3766" s="68"/>
      <c r="V3766" s="68"/>
      <c r="W3766" s="68"/>
      <c r="X3766" s="68"/>
      <c r="Y3766" s="68"/>
      <c r="Z3766" s="68"/>
      <c r="AA3766" s="68"/>
      <c r="AB3766" s="68"/>
      <c r="AC3766" s="68"/>
      <c r="AD3766" s="68"/>
      <c r="AE3766" s="68"/>
      <c r="AF3766" s="68"/>
      <c r="AH3766" s="68"/>
      <c r="AI3766" s="68"/>
      <c r="AJ3766" s="68"/>
      <c r="AK3766" s="68"/>
      <c r="AL3766" s="68"/>
      <c r="AM3766" s="68"/>
      <c r="AN3766" s="68"/>
      <c r="AO3766" s="68"/>
      <c r="AP3766" s="68"/>
      <c r="AQ3766" s="68"/>
      <c r="AR3766" s="68"/>
      <c r="AS3766" s="68"/>
      <c r="AT3766" s="68"/>
    </row>
    <row r="3767" spans="20:46" ht="18.75" customHeight="1">
      <c r="T3767" s="68"/>
      <c r="U3767" s="68"/>
      <c r="V3767" s="68"/>
      <c r="W3767" s="68"/>
      <c r="X3767" s="68"/>
      <c r="Y3767" s="68"/>
      <c r="Z3767" s="68"/>
      <c r="AA3767" s="68"/>
      <c r="AB3767" s="68"/>
      <c r="AC3767" s="68"/>
      <c r="AD3767" s="68"/>
      <c r="AE3767" s="68"/>
      <c r="AF3767" s="68"/>
      <c r="AH3767" s="68"/>
      <c r="AI3767" s="68"/>
      <c r="AJ3767" s="68"/>
      <c r="AK3767" s="68"/>
      <c r="AL3767" s="68"/>
      <c r="AM3767" s="68"/>
      <c r="AN3767" s="68"/>
      <c r="AO3767" s="68"/>
      <c r="AP3767" s="68"/>
      <c r="AQ3767" s="68"/>
      <c r="AR3767" s="68"/>
      <c r="AS3767" s="68"/>
      <c r="AT3767" s="68"/>
    </row>
    <row r="3768" spans="20:46" ht="18.75" customHeight="1">
      <c r="T3768" s="68"/>
      <c r="U3768" s="68"/>
      <c r="V3768" s="68"/>
      <c r="W3768" s="68"/>
      <c r="X3768" s="68"/>
      <c r="Y3768" s="68"/>
      <c r="Z3768" s="68"/>
      <c r="AA3768" s="68"/>
      <c r="AB3768" s="68"/>
      <c r="AC3768" s="68"/>
      <c r="AD3768" s="68"/>
      <c r="AE3768" s="68"/>
      <c r="AF3768" s="68"/>
      <c r="AH3768" s="68"/>
      <c r="AI3768" s="68"/>
      <c r="AJ3768" s="68"/>
      <c r="AK3768" s="68"/>
      <c r="AL3768" s="68"/>
      <c r="AM3768" s="68"/>
      <c r="AN3768" s="68"/>
      <c r="AO3768" s="68"/>
      <c r="AP3768" s="68"/>
      <c r="AQ3768" s="68"/>
      <c r="AR3768" s="68"/>
      <c r="AS3768" s="68"/>
      <c r="AT3768" s="68"/>
    </row>
    <row r="3769" spans="20:46" ht="18.75" customHeight="1">
      <c r="T3769" s="68"/>
      <c r="U3769" s="68"/>
      <c r="V3769" s="68"/>
      <c r="W3769" s="68"/>
      <c r="X3769" s="68"/>
      <c r="Y3769" s="68"/>
      <c r="Z3769" s="68"/>
      <c r="AA3769" s="68"/>
      <c r="AB3769" s="68"/>
      <c r="AC3769" s="68"/>
      <c r="AD3769" s="68"/>
      <c r="AE3769" s="68"/>
      <c r="AF3769" s="68"/>
      <c r="AH3769" s="68"/>
      <c r="AI3769" s="68"/>
      <c r="AJ3769" s="68"/>
      <c r="AK3769" s="68"/>
      <c r="AL3769" s="68"/>
      <c r="AM3769" s="68"/>
      <c r="AN3769" s="68"/>
      <c r="AO3769" s="68"/>
      <c r="AP3769" s="68"/>
      <c r="AQ3769" s="68"/>
      <c r="AR3769" s="68"/>
      <c r="AS3769" s="68"/>
      <c r="AT3769" s="68"/>
    </row>
    <row r="3770" spans="20:46" ht="18.75" customHeight="1">
      <c r="T3770" s="68"/>
      <c r="U3770" s="68"/>
      <c r="V3770" s="68"/>
      <c r="W3770" s="68"/>
      <c r="X3770" s="68"/>
      <c r="Y3770" s="68"/>
      <c r="Z3770" s="68"/>
      <c r="AA3770" s="68"/>
      <c r="AB3770" s="68"/>
      <c r="AC3770" s="68"/>
      <c r="AD3770" s="68"/>
      <c r="AE3770" s="68"/>
      <c r="AF3770" s="68"/>
      <c r="AH3770" s="68"/>
      <c r="AI3770" s="68"/>
      <c r="AJ3770" s="68"/>
      <c r="AK3770" s="68"/>
      <c r="AL3770" s="68"/>
      <c r="AM3770" s="68"/>
      <c r="AN3770" s="68"/>
      <c r="AO3770" s="68"/>
      <c r="AP3770" s="68"/>
      <c r="AQ3770" s="68"/>
      <c r="AR3770" s="68"/>
      <c r="AS3770" s="68"/>
      <c r="AT3770" s="68"/>
    </row>
    <row r="3771" spans="20:46" ht="18.75" customHeight="1">
      <c r="T3771" s="68"/>
      <c r="U3771" s="68"/>
      <c r="V3771" s="68"/>
      <c r="W3771" s="68"/>
      <c r="X3771" s="68"/>
      <c r="Y3771" s="68"/>
      <c r="Z3771" s="68"/>
      <c r="AA3771" s="68"/>
      <c r="AB3771" s="68"/>
      <c r="AC3771" s="68"/>
      <c r="AD3771" s="68"/>
      <c r="AE3771" s="68"/>
      <c r="AF3771" s="68"/>
      <c r="AH3771" s="68"/>
      <c r="AI3771" s="68"/>
      <c r="AJ3771" s="68"/>
      <c r="AK3771" s="68"/>
      <c r="AL3771" s="68"/>
      <c r="AM3771" s="68"/>
      <c r="AN3771" s="68"/>
      <c r="AO3771" s="68"/>
      <c r="AP3771" s="68"/>
      <c r="AQ3771" s="68"/>
      <c r="AR3771" s="68"/>
      <c r="AS3771" s="68"/>
      <c r="AT3771" s="68"/>
    </row>
    <row r="3772" spans="20:46" ht="18.75" customHeight="1">
      <c r="T3772" s="68"/>
      <c r="U3772" s="68"/>
      <c r="V3772" s="68"/>
      <c r="W3772" s="68"/>
      <c r="X3772" s="68"/>
      <c r="Y3772" s="68"/>
      <c r="Z3772" s="68"/>
      <c r="AA3772" s="68"/>
      <c r="AB3772" s="68"/>
      <c r="AC3772" s="68"/>
      <c r="AD3772" s="68"/>
      <c r="AE3772" s="68"/>
      <c r="AF3772" s="68"/>
      <c r="AH3772" s="68"/>
      <c r="AI3772" s="68"/>
      <c r="AJ3772" s="68"/>
      <c r="AK3772" s="68"/>
      <c r="AL3772" s="68"/>
      <c r="AM3772" s="68"/>
      <c r="AN3772" s="68"/>
      <c r="AO3772" s="68"/>
      <c r="AP3772" s="68"/>
      <c r="AQ3772" s="68"/>
      <c r="AR3772" s="68"/>
      <c r="AS3772" s="68"/>
      <c r="AT3772" s="68"/>
    </row>
    <row r="3773" spans="20:46" ht="18.75" customHeight="1">
      <c r="T3773" s="68"/>
      <c r="U3773" s="68"/>
      <c r="V3773" s="68"/>
      <c r="W3773" s="68"/>
      <c r="X3773" s="68"/>
      <c r="Y3773" s="68"/>
      <c r="Z3773" s="68"/>
      <c r="AA3773" s="68"/>
      <c r="AB3773" s="68"/>
      <c r="AC3773" s="68"/>
      <c r="AD3773" s="68"/>
      <c r="AE3773" s="68"/>
      <c r="AF3773" s="68"/>
      <c r="AH3773" s="68"/>
      <c r="AI3773" s="68"/>
      <c r="AJ3773" s="68"/>
      <c r="AK3773" s="68"/>
      <c r="AL3773" s="68"/>
      <c r="AM3773" s="68"/>
      <c r="AN3773" s="68"/>
      <c r="AO3773" s="68"/>
      <c r="AP3773" s="68"/>
      <c r="AQ3773" s="68"/>
      <c r="AR3773" s="68"/>
      <c r="AS3773" s="68"/>
      <c r="AT3773" s="68"/>
    </row>
    <row r="3774" spans="20:46" ht="18.75" customHeight="1">
      <c r="T3774" s="68"/>
      <c r="U3774" s="68"/>
      <c r="V3774" s="68"/>
      <c r="W3774" s="68"/>
      <c r="X3774" s="68"/>
      <c r="Y3774" s="68"/>
      <c r="Z3774" s="68"/>
      <c r="AA3774" s="68"/>
      <c r="AB3774" s="68"/>
      <c r="AC3774" s="68"/>
      <c r="AD3774" s="68"/>
      <c r="AE3774" s="68"/>
      <c r="AF3774" s="68"/>
      <c r="AH3774" s="68"/>
      <c r="AI3774" s="68"/>
      <c r="AJ3774" s="68"/>
      <c r="AK3774" s="68"/>
      <c r="AL3774" s="68"/>
      <c r="AM3774" s="68"/>
      <c r="AN3774" s="68"/>
      <c r="AO3774" s="68"/>
      <c r="AP3774" s="68"/>
      <c r="AQ3774" s="68"/>
      <c r="AR3774" s="68"/>
      <c r="AS3774" s="68"/>
      <c r="AT3774" s="68"/>
    </row>
    <row r="3775" spans="20:46" ht="18.75" customHeight="1">
      <c r="T3775" s="68"/>
      <c r="U3775" s="68"/>
      <c r="V3775" s="68"/>
      <c r="W3775" s="68"/>
      <c r="X3775" s="68"/>
      <c r="Y3775" s="68"/>
      <c r="Z3775" s="68"/>
      <c r="AA3775" s="68"/>
      <c r="AB3775" s="68"/>
      <c r="AC3775" s="68"/>
      <c r="AD3775" s="68"/>
      <c r="AE3775" s="68"/>
      <c r="AF3775" s="68"/>
      <c r="AH3775" s="68"/>
      <c r="AI3775" s="68"/>
      <c r="AJ3775" s="68"/>
      <c r="AK3775" s="68"/>
      <c r="AL3775" s="68"/>
      <c r="AM3775" s="68"/>
      <c r="AN3775" s="68"/>
      <c r="AO3775" s="68"/>
      <c r="AP3775" s="68"/>
      <c r="AQ3775" s="68"/>
      <c r="AR3775" s="68"/>
      <c r="AS3775" s="68"/>
      <c r="AT3775" s="68"/>
    </row>
  </sheetData>
  <mergeCells count="42">
    <mergeCell ref="AH38:AH44"/>
    <mergeCell ref="T45:T51"/>
    <mergeCell ref="AH45:AH51"/>
    <mergeCell ref="T107:T113"/>
    <mergeCell ref="T56:T62"/>
    <mergeCell ref="T63:T69"/>
    <mergeCell ref="T73:T79"/>
    <mergeCell ref="T80:T86"/>
    <mergeCell ref="T90:T96"/>
    <mergeCell ref="T97:T103"/>
    <mergeCell ref="T38:T44"/>
    <mergeCell ref="B4:B5"/>
    <mergeCell ref="T5:T11"/>
    <mergeCell ref="T12:T18"/>
    <mergeCell ref="T22:T28"/>
    <mergeCell ref="T29:T35"/>
    <mergeCell ref="R4:R5"/>
    <mergeCell ref="T165:T171"/>
    <mergeCell ref="AH5:AH11"/>
    <mergeCell ref="AH12:AH18"/>
    <mergeCell ref="AH22:AH28"/>
    <mergeCell ref="AH29:AH35"/>
    <mergeCell ref="AH56:AH62"/>
    <mergeCell ref="AH63:AH69"/>
    <mergeCell ref="AH73:AH79"/>
    <mergeCell ref="AH80:AH86"/>
    <mergeCell ref="AH90:AH96"/>
    <mergeCell ref="T114:T120"/>
    <mergeCell ref="T124:T130"/>
    <mergeCell ref="T131:T137"/>
    <mergeCell ref="T141:T147"/>
    <mergeCell ref="T148:T154"/>
    <mergeCell ref="T158:T164"/>
    <mergeCell ref="AH148:AH154"/>
    <mergeCell ref="AH158:AH164"/>
    <mergeCell ref="AH165:AH171"/>
    <mergeCell ref="AH97:AH103"/>
    <mergeCell ref="AH107:AH113"/>
    <mergeCell ref="AH114:AH120"/>
    <mergeCell ref="AH124:AH130"/>
    <mergeCell ref="AH131:AH137"/>
    <mergeCell ref="AH141:AH147"/>
  </mergeCells>
  <phoneticPr fontId="6" type="noConversion"/>
  <pageMargins left="0.47244094488188981" right="0.19685039370078741" top="0.78740157480314965" bottom="0.39370078740157483" header="0.39370078740157483" footer="0.39370078740157483"/>
  <pageSetup paperSize="9" scale="90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I51"/>
  <sheetViews>
    <sheetView topLeftCell="A13" zoomScale="80" zoomScaleNormal="80" zoomScaleSheetLayoutView="90" workbookViewId="0">
      <selection activeCell="P25" sqref="P25"/>
    </sheetView>
  </sheetViews>
  <sheetFormatPr defaultColWidth="9.125" defaultRowHeight="18.75"/>
  <cols>
    <col min="1" max="1" width="2.375" style="17" customWidth="1"/>
    <col min="2" max="2" width="13.625" style="11" customWidth="1"/>
    <col min="3" max="12" width="10" style="11" customWidth="1"/>
    <col min="13" max="14" width="9.625" style="11" customWidth="1"/>
    <col min="15" max="15" width="13.25" style="11" customWidth="1"/>
    <col min="16" max="16" width="9.125" style="11" customWidth="1"/>
    <col min="17" max="17" width="11.375" style="11" customWidth="1"/>
    <col min="18" max="30" width="5.875" style="11" customWidth="1"/>
    <col min="31" max="31" width="9.125" style="415" customWidth="1"/>
    <col min="32" max="32" width="12.875" style="215" customWidth="1"/>
    <col min="33" max="33" width="9.125" style="215" customWidth="1"/>
    <col min="34" max="34" width="12.875" style="215" customWidth="1"/>
    <col min="35" max="35" width="9.125" style="215" customWidth="1"/>
    <col min="36" max="37" width="9.125" style="11" customWidth="1"/>
    <col min="38" max="16384" width="9.125" style="11"/>
  </cols>
  <sheetData>
    <row r="1" spans="1:35" ht="12" customHeight="1"/>
    <row r="2" spans="1:35" ht="20.25">
      <c r="A2" s="515" t="s">
        <v>534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83"/>
    </row>
    <row r="3" spans="1:35" s="290" customFormat="1" ht="18.75" customHeight="1">
      <c r="A3" s="327"/>
      <c r="K3" s="328"/>
      <c r="N3" s="329"/>
      <c r="O3" s="329" t="s">
        <v>121</v>
      </c>
      <c r="Q3" s="11" t="s">
        <v>250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83"/>
      <c r="AD3" s="84" t="s">
        <v>251</v>
      </c>
      <c r="AE3" s="415"/>
      <c r="AF3" s="215"/>
      <c r="AG3" s="215"/>
      <c r="AH3" s="215"/>
      <c r="AI3" s="215"/>
    </row>
    <row r="4" spans="1:35" s="290" customFormat="1" ht="18.75" customHeight="1">
      <c r="B4" s="1246" t="s">
        <v>54</v>
      </c>
      <c r="C4" s="584" t="s">
        <v>252</v>
      </c>
      <c r="D4" s="586"/>
      <c r="E4" s="594" t="s">
        <v>253</v>
      </c>
      <c r="F4" s="588"/>
      <c r="G4" s="584" t="s">
        <v>254</v>
      </c>
      <c r="H4" s="586"/>
      <c r="I4" s="594" t="s">
        <v>255</v>
      </c>
      <c r="J4" s="588"/>
      <c r="K4" s="584" t="s">
        <v>342</v>
      </c>
      <c r="L4" s="586"/>
      <c r="M4" s="587" t="s">
        <v>4</v>
      </c>
      <c r="N4" s="585"/>
      <c r="O4" s="588"/>
      <c r="Q4" s="1251" t="s">
        <v>256</v>
      </c>
      <c r="R4" s="85" t="s">
        <v>257</v>
      </c>
      <c r="S4" s="85"/>
      <c r="T4" s="85" t="s">
        <v>258</v>
      </c>
      <c r="U4" s="85"/>
      <c r="V4" s="85" t="s">
        <v>210</v>
      </c>
      <c r="W4" s="85"/>
      <c r="X4" s="85" t="s">
        <v>61</v>
      </c>
      <c r="Y4" s="85"/>
      <c r="Z4" s="85" t="s">
        <v>62</v>
      </c>
      <c r="AA4" s="85"/>
      <c r="AB4" s="85" t="s">
        <v>4</v>
      </c>
      <c r="AC4" s="85"/>
      <c r="AD4" s="86"/>
      <c r="AE4" s="415"/>
      <c r="AF4" s="216" t="s">
        <v>397</v>
      </c>
      <c r="AG4" s="217"/>
      <c r="AH4" s="218"/>
      <c r="AI4" s="218"/>
    </row>
    <row r="5" spans="1:35" s="290" customFormat="1" ht="18.75" customHeight="1">
      <c r="B5" s="1247"/>
      <c r="C5" s="589" t="s">
        <v>16</v>
      </c>
      <c r="D5" s="591" t="s">
        <v>17</v>
      </c>
      <c r="E5" s="595" t="s">
        <v>16</v>
      </c>
      <c r="F5" s="593" t="s">
        <v>17</v>
      </c>
      <c r="G5" s="589" t="s">
        <v>16</v>
      </c>
      <c r="H5" s="591" t="s">
        <v>17</v>
      </c>
      <c r="I5" s="595" t="s">
        <v>16</v>
      </c>
      <c r="J5" s="593" t="s">
        <v>17</v>
      </c>
      <c r="K5" s="589" t="s">
        <v>16</v>
      </c>
      <c r="L5" s="591" t="s">
        <v>17</v>
      </c>
      <c r="M5" s="592" t="s">
        <v>16</v>
      </c>
      <c r="N5" s="590" t="s">
        <v>17</v>
      </c>
      <c r="O5" s="593" t="s">
        <v>1</v>
      </c>
      <c r="Q5" s="1252"/>
      <c r="R5" s="236" t="s">
        <v>63</v>
      </c>
      <c r="S5" s="236" t="s">
        <v>211</v>
      </c>
      <c r="T5" s="236" t="s">
        <v>63</v>
      </c>
      <c r="U5" s="236" t="s">
        <v>211</v>
      </c>
      <c r="V5" s="236" t="s">
        <v>63</v>
      </c>
      <c r="W5" s="236" t="s">
        <v>211</v>
      </c>
      <c r="X5" s="236" t="s">
        <v>63</v>
      </c>
      <c r="Y5" s="236" t="s">
        <v>259</v>
      </c>
      <c r="Z5" s="236" t="s">
        <v>63</v>
      </c>
      <c r="AA5" s="236" t="s">
        <v>211</v>
      </c>
      <c r="AB5" s="236" t="s">
        <v>260</v>
      </c>
      <c r="AC5" s="236" t="s">
        <v>259</v>
      </c>
      <c r="AD5" s="237" t="s">
        <v>1</v>
      </c>
      <c r="AE5" s="415"/>
      <c r="AF5" s="219" t="s">
        <v>398</v>
      </c>
      <c r="AG5" s="219" t="s">
        <v>397</v>
      </c>
      <c r="AH5" s="219" t="s">
        <v>399</v>
      </c>
      <c r="AI5" s="219" t="s">
        <v>397</v>
      </c>
    </row>
    <row r="6" spans="1:35" s="290" customFormat="1" ht="18.75" customHeight="1">
      <c r="B6" s="497" t="s">
        <v>261</v>
      </c>
      <c r="C6" s="494">
        <f>R6</f>
        <v>7</v>
      </c>
      <c r="D6" s="446">
        <f t="shared" ref="D6:O14" si="0">S6</f>
        <v>1</v>
      </c>
      <c r="E6" s="596">
        <f t="shared" si="0"/>
        <v>0</v>
      </c>
      <c r="F6" s="425">
        <f t="shared" si="0"/>
        <v>1</v>
      </c>
      <c r="G6" s="494">
        <f t="shared" si="0"/>
        <v>3</v>
      </c>
      <c r="H6" s="446">
        <f t="shared" si="0"/>
        <v>2</v>
      </c>
      <c r="I6" s="596">
        <f t="shared" si="0"/>
        <v>4</v>
      </c>
      <c r="J6" s="425">
        <f t="shared" si="0"/>
        <v>0</v>
      </c>
      <c r="K6" s="494">
        <f t="shared" si="0"/>
        <v>7</v>
      </c>
      <c r="L6" s="446">
        <f t="shared" si="0"/>
        <v>1</v>
      </c>
      <c r="M6" s="449">
        <f t="shared" si="0"/>
        <v>21</v>
      </c>
      <c r="N6" s="330">
        <f t="shared" si="0"/>
        <v>5</v>
      </c>
      <c r="O6" s="424">
        <f t="shared" si="0"/>
        <v>26</v>
      </c>
      <c r="Q6" s="233" t="s">
        <v>144</v>
      </c>
      <c r="R6" s="234">
        <f>R21+R37</f>
        <v>7</v>
      </c>
      <c r="S6" s="90">
        <f t="shared" ref="S6:AA6" si="1">S21+S37</f>
        <v>1</v>
      </c>
      <c r="T6" s="234">
        <f t="shared" si="1"/>
        <v>0</v>
      </c>
      <c r="U6" s="90">
        <f t="shared" si="1"/>
        <v>1</v>
      </c>
      <c r="V6" s="234">
        <f t="shared" si="1"/>
        <v>3</v>
      </c>
      <c r="W6" s="90">
        <f t="shared" si="1"/>
        <v>2</v>
      </c>
      <c r="X6" s="234">
        <f t="shared" si="1"/>
        <v>4</v>
      </c>
      <c r="Y6" s="90">
        <f t="shared" si="1"/>
        <v>0</v>
      </c>
      <c r="Z6" s="234">
        <f t="shared" si="1"/>
        <v>7</v>
      </c>
      <c r="AA6" s="90">
        <f t="shared" si="1"/>
        <v>1</v>
      </c>
      <c r="AB6" s="234">
        <f>SUM(R6,T6,V6,X6,Z6)</f>
        <v>21</v>
      </c>
      <c r="AC6" s="234">
        <f t="shared" ref="AB6:AC14" si="2">SUM(S6,U6,W6,Y6,AA6)</f>
        <v>5</v>
      </c>
      <c r="AD6" s="235">
        <f t="shared" ref="AD6:AD13" si="3">SUM(AB6:AC6)</f>
        <v>26</v>
      </c>
      <c r="AE6" s="415"/>
      <c r="AF6" s="220">
        <f>'5.진행=유형'!C16</f>
        <v>21</v>
      </c>
      <c r="AG6" s="416" t="b">
        <f>AF6=AB6</f>
        <v>1</v>
      </c>
      <c r="AH6" s="220">
        <f>'3.종료현황'!T56</f>
        <v>5</v>
      </c>
      <c r="AI6" s="220" t="b">
        <f>AH6=AC6</f>
        <v>1</v>
      </c>
    </row>
    <row r="7" spans="1:35" s="290" customFormat="1" ht="18.75" customHeight="1">
      <c r="B7" s="497" t="s">
        <v>322</v>
      </c>
      <c r="C7" s="494">
        <f t="shared" ref="C7:C14" si="4">R7</f>
        <v>2</v>
      </c>
      <c r="D7" s="446">
        <f t="shared" si="0"/>
        <v>0</v>
      </c>
      <c r="E7" s="596">
        <f t="shared" si="0"/>
        <v>5</v>
      </c>
      <c r="F7" s="425">
        <f t="shared" si="0"/>
        <v>0</v>
      </c>
      <c r="G7" s="494">
        <f t="shared" si="0"/>
        <v>1</v>
      </c>
      <c r="H7" s="446">
        <f t="shared" si="0"/>
        <v>0</v>
      </c>
      <c r="I7" s="596">
        <f t="shared" si="0"/>
        <v>2</v>
      </c>
      <c r="J7" s="425">
        <f t="shared" si="0"/>
        <v>0</v>
      </c>
      <c r="K7" s="494">
        <f t="shared" si="0"/>
        <v>7</v>
      </c>
      <c r="L7" s="446">
        <f t="shared" si="0"/>
        <v>5</v>
      </c>
      <c r="M7" s="449">
        <f t="shared" si="0"/>
        <v>17</v>
      </c>
      <c r="N7" s="330">
        <f t="shared" si="0"/>
        <v>5</v>
      </c>
      <c r="O7" s="425">
        <f t="shared" si="0"/>
        <v>22</v>
      </c>
      <c r="Q7" s="233" t="s">
        <v>321</v>
      </c>
      <c r="R7" s="93">
        <f t="shared" ref="R7:AA7" si="5">R22+R38</f>
        <v>2</v>
      </c>
      <c r="S7" s="234">
        <f t="shared" si="5"/>
        <v>0</v>
      </c>
      <c r="T7" s="93">
        <f t="shared" si="5"/>
        <v>5</v>
      </c>
      <c r="U7" s="234">
        <f t="shared" si="5"/>
        <v>0</v>
      </c>
      <c r="V7" s="93">
        <f t="shared" si="5"/>
        <v>1</v>
      </c>
      <c r="W7" s="234">
        <f t="shared" si="5"/>
        <v>0</v>
      </c>
      <c r="X7" s="93">
        <f t="shared" si="5"/>
        <v>2</v>
      </c>
      <c r="Y7" s="234">
        <f t="shared" si="5"/>
        <v>0</v>
      </c>
      <c r="Z7" s="93">
        <f t="shared" si="5"/>
        <v>7</v>
      </c>
      <c r="AA7" s="234">
        <f t="shared" si="5"/>
        <v>5</v>
      </c>
      <c r="AB7" s="93">
        <f>SUM(R7,T7,V7,X7,Z7)</f>
        <v>17</v>
      </c>
      <c r="AC7" s="93">
        <f>SUM(S7,U7,W7,Y7,AA7)</f>
        <v>5</v>
      </c>
      <c r="AD7" s="94">
        <f t="shared" si="3"/>
        <v>22</v>
      </c>
      <c r="AE7" s="415"/>
      <c r="AF7" s="222">
        <f>'5.진행=유형'!E16</f>
        <v>17</v>
      </c>
      <c r="AG7" s="222" t="b">
        <f>AF7=AB7</f>
        <v>1</v>
      </c>
      <c r="AH7" s="222">
        <f>'3.종료현황'!T59</f>
        <v>5</v>
      </c>
      <c r="AI7" s="221" t="b">
        <f>AH7=AC7</f>
        <v>1</v>
      </c>
    </row>
    <row r="8" spans="1:35" s="290" customFormat="1" ht="18.75" customHeight="1">
      <c r="B8" s="498" t="s">
        <v>324</v>
      </c>
      <c r="C8" s="494">
        <f t="shared" si="4"/>
        <v>11</v>
      </c>
      <c r="D8" s="446">
        <f t="shared" si="0"/>
        <v>1</v>
      </c>
      <c r="E8" s="596">
        <f t="shared" si="0"/>
        <v>13</v>
      </c>
      <c r="F8" s="425">
        <f t="shared" si="0"/>
        <v>4</v>
      </c>
      <c r="G8" s="494">
        <f t="shared" si="0"/>
        <v>9</v>
      </c>
      <c r="H8" s="446">
        <f t="shared" si="0"/>
        <v>2</v>
      </c>
      <c r="I8" s="596">
        <f t="shared" si="0"/>
        <v>13</v>
      </c>
      <c r="J8" s="425">
        <f t="shared" si="0"/>
        <v>1</v>
      </c>
      <c r="K8" s="494">
        <f t="shared" si="0"/>
        <v>17</v>
      </c>
      <c r="L8" s="446">
        <f t="shared" si="0"/>
        <v>5</v>
      </c>
      <c r="M8" s="449">
        <f t="shared" si="0"/>
        <v>63</v>
      </c>
      <c r="N8" s="330">
        <f t="shared" si="0"/>
        <v>13</v>
      </c>
      <c r="O8" s="425">
        <f t="shared" si="0"/>
        <v>76</v>
      </c>
      <c r="Q8" s="92" t="s">
        <v>323</v>
      </c>
      <c r="R8" s="93">
        <f t="shared" ref="R8:AA8" si="6">R23+R39</f>
        <v>11</v>
      </c>
      <c r="S8" s="234">
        <f t="shared" si="6"/>
        <v>1</v>
      </c>
      <c r="T8" s="93">
        <f t="shared" si="6"/>
        <v>13</v>
      </c>
      <c r="U8" s="234">
        <f t="shared" si="6"/>
        <v>4</v>
      </c>
      <c r="V8" s="93">
        <f t="shared" si="6"/>
        <v>9</v>
      </c>
      <c r="W8" s="234">
        <f t="shared" si="6"/>
        <v>2</v>
      </c>
      <c r="X8" s="93">
        <f t="shared" si="6"/>
        <v>13</v>
      </c>
      <c r="Y8" s="234">
        <f t="shared" si="6"/>
        <v>1</v>
      </c>
      <c r="Z8" s="93">
        <f t="shared" si="6"/>
        <v>17</v>
      </c>
      <c r="AA8" s="234">
        <f t="shared" si="6"/>
        <v>5</v>
      </c>
      <c r="AB8" s="93">
        <f>SUM(R8,T8,V8,X8,Z8)</f>
        <v>63</v>
      </c>
      <c r="AC8" s="93">
        <f t="shared" si="2"/>
        <v>13</v>
      </c>
      <c r="AD8" s="94">
        <f t="shared" si="3"/>
        <v>76</v>
      </c>
      <c r="AE8" s="415"/>
      <c r="AF8" s="221">
        <f>'5.진행=유형'!G16</f>
        <v>63</v>
      </c>
      <c r="AG8" s="222" t="b">
        <f>AF8=AB8</f>
        <v>1</v>
      </c>
      <c r="AH8" s="221">
        <f>'3.종료현황'!T62</f>
        <v>13</v>
      </c>
      <c r="AI8" s="221" t="b">
        <f t="shared" ref="AI8:AI14" si="7">AH8=AC8</f>
        <v>1</v>
      </c>
    </row>
    <row r="9" spans="1:35" s="290" customFormat="1" ht="18.75" customHeight="1">
      <c r="A9" s="331"/>
      <c r="B9" s="498" t="s">
        <v>262</v>
      </c>
      <c r="C9" s="494">
        <f t="shared" si="4"/>
        <v>1</v>
      </c>
      <c r="D9" s="446">
        <f t="shared" si="0"/>
        <v>0</v>
      </c>
      <c r="E9" s="596">
        <f t="shared" si="0"/>
        <v>3</v>
      </c>
      <c r="F9" s="425">
        <f t="shared" si="0"/>
        <v>1</v>
      </c>
      <c r="G9" s="494">
        <f t="shared" si="0"/>
        <v>9</v>
      </c>
      <c r="H9" s="446">
        <f t="shared" si="0"/>
        <v>5</v>
      </c>
      <c r="I9" s="596">
        <f t="shared" si="0"/>
        <v>1</v>
      </c>
      <c r="J9" s="425">
        <f t="shared" si="0"/>
        <v>2</v>
      </c>
      <c r="K9" s="494">
        <f t="shared" si="0"/>
        <v>3</v>
      </c>
      <c r="L9" s="446">
        <f t="shared" si="0"/>
        <v>3</v>
      </c>
      <c r="M9" s="449">
        <f t="shared" si="0"/>
        <v>17</v>
      </c>
      <c r="N9" s="330">
        <f t="shared" si="0"/>
        <v>11</v>
      </c>
      <c r="O9" s="425">
        <f t="shared" si="0"/>
        <v>28</v>
      </c>
      <c r="Q9" s="92" t="s">
        <v>326</v>
      </c>
      <c r="R9" s="93">
        <f t="shared" ref="R9:AA9" si="8">R24+R40</f>
        <v>1</v>
      </c>
      <c r="S9" s="234">
        <f t="shared" si="8"/>
        <v>0</v>
      </c>
      <c r="T9" s="93">
        <f t="shared" si="8"/>
        <v>3</v>
      </c>
      <c r="U9" s="234">
        <f t="shared" si="8"/>
        <v>1</v>
      </c>
      <c r="V9" s="93">
        <f t="shared" si="8"/>
        <v>9</v>
      </c>
      <c r="W9" s="234">
        <f t="shared" si="8"/>
        <v>5</v>
      </c>
      <c r="X9" s="93">
        <f t="shared" si="8"/>
        <v>1</v>
      </c>
      <c r="Y9" s="234">
        <f t="shared" si="8"/>
        <v>2</v>
      </c>
      <c r="Z9" s="93">
        <f t="shared" si="8"/>
        <v>3</v>
      </c>
      <c r="AA9" s="234">
        <f t="shared" si="8"/>
        <v>3</v>
      </c>
      <c r="AB9" s="93">
        <f t="shared" si="2"/>
        <v>17</v>
      </c>
      <c r="AC9" s="93">
        <f t="shared" si="2"/>
        <v>11</v>
      </c>
      <c r="AD9" s="94">
        <f t="shared" si="3"/>
        <v>28</v>
      </c>
      <c r="AE9" s="415"/>
      <c r="AF9" s="221">
        <f>'5.진행=유형'!I16</f>
        <v>17</v>
      </c>
      <c r="AG9" s="222" t="b">
        <f t="shared" ref="AG9:AG15" si="9">AF9=AB9</f>
        <v>1</v>
      </c>
      <c r="AH9" s="221">
        <f>'3.종료현황'!T65</f>
        <v>11</v>
      </c>
      <c r="AI9" s="221" t="b">
        <f t="shared" si="7"/>
        <v>1</v>
      </c>
    </row>
    <row r="10" spans="1:35" s="290" customFormat="1" ht="18.75" customHeight="1">
      <c r="A10" s="331"/>
      <c r="B10" s="498" t="s">
        <v>263</v>
      </c>
      <c r="C10" s="494">
        <f t="shared" si="4"/>
        <v>1</v>
      </c>
      <c r="D10" s="446">
        <f t="shared" si="0"/>
        <v>0</v>
      </c>
      <c r="E10" s="596">
        <f t="shared" si="0"/>
        <v>3</v>
      </c>
      <c r="F10" s="425">
        <f t="shared" si="0"/>
        <v>1</v>
      </c>
      <c r="G10" s="494">
        <f t="shared" si="0"/>
        <v>1</v>
      </c>
      <c r="H10" s="446">
        <f t="shared" si="0"/>
        <v>1</v>
      </c>
      <c r="I10" s="596">
        <f t="shared" si="0"/>
        <v>1</v>
      </c>
      <c r="J10" s="425">
        <f t="shared" si="0"/>
        <v>0</v>
      </c>
      <c r="K10" s="494">
        <f t="shared" si="0"/>
        <v>1</v>
      </c>
      <c r="L10" s="446">
        <f t="shared" si="0"/>
        <v>0</v>
      </c>
      <c r="M10" s="449">
        <f t="shared" si="0"/>
        <v>7</v>
      </c>
      <c r="N10" s="330">
        <f t="shared" si="0"/>
        <v>2</v>
      </c>
      <c r="O10" s="425">
        <f t="shared" si="0"/>
        <v>9</v>
      </c>
      <c r="Q10" s="92" t="s">
        <v>327</v>
      </c>
      <c r="R10" s="93">
        <f t="shared" ref="R10:AA10" si="10">R25+R41</f>
        <v>1</v>
      </c>
      <c r="S10" s="234">
        <f t="shared" si="10"/>
        <v>0</v>
      </c>
      <c r="T10" s="93">
        <f t="shared" si="10"/>
        <v>3</v>
      </c>
      <c r="U10" s="234">
        <f t="shared" si="10"/>
        <v>1</v>
      </c>
      <c r="V10" s="93">
        <f t="shared" si="10"/>
        <v>1</v>
      </c>
      <c r="W10" s="234">
        <f t="shared" si="10"/>
        <v>1</v>
      </c>
      <c r="X10" s="93">
        <f t="shared" si="10"/>
        <v>1</v>
      </c>
      <c r="Y10" s="234">
        <f t="shared" si="10"/>
        <v>0</v>
      </c>
      <c r="Z10" s="93">
        <f t="shared" si="10"/>
        <v>1</v>
      </c>
      <c r="AA10" s="234">
        <f t="shared" si="10"/>
        <v>0</v>
      </c>
      <c r="AB10" s="95">
        <f>SUM(R10,T10,V10,X10,Z10)</f>
        <v>7</v>
      </c>
      <c r="AC10" s="95">
        <f t="shared" si="2"/>
        <v>2</v>
      </c>
      <c r="AD10" s="94">
        <f t="shared" si="3"/>
        <v>9</v>
      </c>
      <c r="AE10" s="415"/>
      <c r="AF10" s="222">
        <f>'5.진행=유형'!K16</f>
        <v>7</v>
      </c>
      <c r="AG10" s="222" t="b">
        <f t="shared" si="9"/>
        <v>1</v>
      </c>
      <c r="AH10" s="222">
        <f>'3.종료현황'!T68</f>
        <v>2</v>
      </c>
      <c r="AI10" s="221" t="b">
        <f t="shared" si="7"/>
        <v>1</v>
      </c>
    </row>
    <row r="11" spans="1:35" s="290" customFormat="1" ht="18.75" customHeight="1">
      <c r="A11" s="331"/>
      <c r="B11" s="498" t="s">
        <v>80</v>
      </c>
      <c r="C11" s="494">
        <f t="shared" si="4"/>
        <v>3</v>
      </c>
      <c r="D11" s="446">
        <f t="shared" si="0"/>
        <v>1</v>
      </c>
      <c r="E11" s="596">
        <f t="shared" si="0"/>
        <v>2</v>
      </c>
      <c r="F11" s="425">
        <f t="shared" si="0"/>
        <v>0</v>
      </c>
      <c r="G11" s="494">
        <f t="shared" si="0"/>
        <v>3</v>
      </c>
      <c r="H11" s="446">
        <f t="shared" si="0"/>
        <v>0</v>
      </c>
      <c r="I11" s="596">
        <f t="shared" si="0"/>
        <v>1</v>
      </c>
      <c r="J11" s="425">
        <f t="shared" si="0"/>
        <v>1</v>
      </c>
      <c r="K11" s="494">
        <f t="shared" si="0"/>
        <v>2</v>
      </c>
      <c r="L11" s="446">
        <f t="shared" si="0"/>
        <v>2</v>
      </c>
      <c r="M11" s="449">
        <f t="shared" si="0"/>
        <v>11</v>
      </c>
      <c r="N11" s="330">
        <f t="shared" si="0"/>
        <v>4</v>
      </c>
      <c r="O11" s="425">
        <f t="shared" si="0"/>
        <v>15</v>
      </c>
      <c r="Q11" s="92" t="s">
        <v>80</v>
      </c>
      <c r="R11" s="93">
        <f t="shared" ref="R11:AA11" si="11">R26+R42</f>
        <v>3</v>
      </c>
      <c r="S11" s="234">
        <f t="shared" si="11"/>
        <v>1</v>
      </c>
      <c r="T11" s="93">
        <f t="shared" si="11"/>
        <v>2</v>
      </c>
      <c r="U11" s="234">
        <f t="shared" si="11"/>
        <v>0</v>
      </c>
      <c r="V11" s="93">
        <f t="shared" si="11"/>
        <v>3</v>
      </c>
      <c r="W11" s="234">
        <f t="shared" si="11"/>
        <v>0</v>
      </c>
      <c r="X11" s="93">
        <f t="shared" si="11"/>
        <v>1</v>
      </c>
      <c r="Y11" s="234">
        <f t="shared" si="11"/>
        <v>1</v>
      </c>
      <c r="Z11" s="93">
        <f t="shared" si="11"/>
        <v>2</v>
      </c>
      <c r="AA11" s="234">
        <f t="shared" si="11"/>
        <v>2</v>
      </c>
      <c r="AB11" s="93">
        <f t="shared" si="2"/>
        <v>11</v>
      </c>
      <c r="AC11" s="93">
        <f t="shared" si="2"/>
        <v>4</v>
      </c>
      <c r="AD11" s="94">
        <f t="shared" si="3"/>
        <v>15</v>
      </c>
      <c r="AE11" s="415"/>
      <c r="AF11" s="221">
        <f>'5.진행=유형'!M16</f>
        <v>11</v>
      </c>
      <c r="AG11" s="222" t="b">
        <f t="shared" si="9"/>
        <v>1</v>
      </c>
      <c r="AH11" s="221">
        <f>'3.종료현황'!T71</f>
        <v>4</v>
      </c>
      <c r="AI11" s="221" t="b">
        <f t="shared" si="7"/>
        <v>1</v>
      </c>
    </row>
    <row r="12" spans="1:35" s="290" customFormat="1" ht="18.75" customHeight="1">
      <c r="A12" s="331"/>
      <c r="B12" s="498" t="s">
        <v>325</v>
      </c>
      <c r="C12" s="494">
        <f t="shared" si="4"/>
        <v>0</v>
      </c>
      <c r="D12" s="446">
        <f t="shared" si="0"/>
        <v>2</v>
      </c>
      <c r="E12" s="596">
        <f t="shared" si="0"/>
        <v>2</v>
      </c>
      <c r="F12" s="425">
        <f t="shared" si="0"/>
        <v>0</v>
      </c>
      <c r="G12" s="494">
        <f t="shared" si="0"/>
        <v>2</v>
      </c>
      <c r="H12" s="446">
        <f t="shared" si="0"/>
        <v>0</v>
      </c>
      <c r="I12" s="596">
        <f t="shared" si="0"/>
        <v>3</v>
      </c>
      <c r="J12" s="425">
        <f t="shared" si="0"/>
        <v>0</v>
      </c>
      <c r="K12" s="494">
        <f t="shared" si="0"/>
        <v>2</v>
      </c>
      <c r="L12" s="446">
        <f t="shared" si="0"/>
        <v>0</v>
      </c>
      <c r="M12" s="449">
        <f t="shared" si="0"/>
        <v>9</v>
      </c>
      <c r="N12" s="330">
        <f t="shared" si="0"/>
        <v>2</v>
      </c>
      <c r="O12" s="425">
        <f t="shared" si="0"/>
        <v>11</v>
      </c>
      <c r="Q12" s="92" t="s">
        <v>308</v>
      </c>
      <c r="R12" s="93">
        <f t="shared" ref="R12:AA12" si="12">R27+R43</f>
        <v>0</v>
      </c>
      <c r="S12" s="234">
        <f t="shared" si="12"/>
        <v>2</v>
      </c>
      <c r="T12" s="93">
        <f t="shared" si="12"/>
        <v>2</v>
      </c>
      <c r="U12" s="234">
        <f t="shared" si="12"/>
        <v>0</v>
      </c>
      <c r="V12" s="93">
        <f t="shared" si="12"/>
        <v>2</v>
      </c>
      <c r="W12" s="234">
        <f t="shared" si="12"/>
        <v>0</v>
      </c>
      <c r="X12" s="93">
        <f t="shared" si="12"/>
        <v>3</v>
      </c>
      <c r="Y12" s="234">
        <f t="shared" si="12"/>
        <v>0</v>
      </c>
      <c r="Z12" s="93">
        <f t="shared" si="12"/>
        <v>2</v>
      </c>
      <c r="AA12" s="234">
        <f t="shared" si="12"/>
        <v>0</v>
      </c>
      <c r="AB12" s="93">
        <f t="shared" si="2"/>
        <v>9</v>
      </c>
      <c r="AC12" s="93">
        <f t="shared" si="2"/>
        <v>2</v>
      </c>
      <c r="AD12" s="94">
        <f t="shared" si="3"/>
        <v>11</v>
      </c>
      <c r="AE12" s="415"/>
      <c r="AF12" s="221">
        <f>'5.진행=유형'!O16</f>
        <v>9</v>
      </c>
      <c r="AG12" s="222" t="b">
        <f t="shared" si="9"/>
        <v>1</v>
      </c>
      <c r="AH12" s="221">
        <f>'3.종료현황'!T74</f>
        <v>2</v>
      </c>
      <c r="AI12" s="221" t="b">
        <f t="shared" si="7"/>
        <v>1</v>
      </c>
    </row>
    <row r="13" spans="1:35" s="290" customFormat="1" ht="18.75" customHeight="1">
      <c r="A13" s="331"/>
      <c r="B13" s="498" t="s">
        <v>310</v>
      </c>
      <c r="C13" s="494">
        <f t="shared" si="4"/>
        <v>19</v>
      </c>
      <c r="D13" s="446">
        <f t="shared" si="0"/>
        <v>5</v>
      </c>
      <c r="E13" s="596">
        <f t="shared" si="0"/>
        <v>5</v>
      </c>
      <c r="F13" s="425">
        <f t="shared" si="0"/>
        <v>0</v>
      </c>
      <c r="G13" s="494">
        <f t="shared" si="0"/>
        <v>12</v>
      </c>
      <c r="H13" s="446">
        <f t="shared" si="0"/>
        <v>0</v>
      </c>
      <c r="I13" s="596">
        <f t="shared" si="0"/>
        <v>6</v>
      </c>
      <c r="J13" s="425">
        <f t="shared" si="0"/>
        <v>1</v>
      </c>
      <c r="K13" s="494">
        <f t="shared" si="0"/>
        <v>5</v>
      </c>
      <c r="L13" s="446">
        <f t="shared" si="0"/>
        <v>4</v>
      </c>
      <c r="M13" s="449">
        <f t="shared" si="0"/>
        <v>47</v>
      </c>
      <c r="N13" s="330">
        <f t="shared" si="0"/>
        <v>10</v>
      </c>
      <c r="O13" s="425">
        <f t="shared" si="0"/>
        <v>57</v>
      </c>
      <c r="Q13" s="92" t="s">
        <v>309</v>
      </c>
      <c r="R13" s="93">
        <f t="shared" ref="R13:AA13" si="13">R28+R44</f>
        <v>19</v>
      </c>
      <c r="S13" s="234">
        <f t="shared" si="13"/>
        <v>5</v>
      </c>
      <c r="T13" s="93">
        <f t="shared" si="13"/>
        <v>5</v>
      </c>
      <c r="U13" s="234">
        <f t="shared" si="13"/>
        <v>0</v>
      </c>
      <c r="V13" s="93">
        <f t="shared" si="13"/>
        <v>12</v>
      </c>
      <c r="W13" s="234">
        <f t="shared" si="13"/>
        <v>0</v>
      </c>
      <c r="X13" s="93">
        <f t="shared" si="13"/>
        <v>6</v>
      </c>
      <c r="Y13" s="234">
        <f t="shared" si="13"/>
        <v>1</v>
      </c>
      <c r="Z13" s="93">
        <f t="shared" si="13"/>
        <v>5</v>
      </c>
      <c r="AA13" s="234">
        <f t="shared" si="13"/>
        <v>4</v>
      </c>
      <c r="AB13" s="93">
        <f t="shared" si="2"/>
        <v>47</v>
      </c>
      <c r="AC13" s="93">
        <f t="shared" si="2"/>
        <v>10</v>
      </c>
      <c r="AD13" s="94">
        <f t="shared" si="3"/>
        <v>57</v>
      </c>
      <c r="AE13" s="415"/>
      <c r="AF13" s="221">
        <f>'5.진행=유형'!Q16</f>
        <v>47</v>
      </c>
      <c r="AG13" s="222" t="b">
        <f t="shared" si="9"/>
        <v>1</v>
      </c>
      <c r="AH13" s="221">
        <f>'3.종료현황'!T77</f>
        <v>10</v>
      </c>
      <c r="AI13" s="221" t="b">
        <f t="shared" si="7"/>
        <v>1</v>
      </c>
    </row>
    <row r="14" spans="1:35" s="290" customFormat="1" ht="18.75" customHeight="1">
      <c r="A14" s="331"/>
      <c r="B14" s="499" t="s">
        <v>312</v>
      </c>
      <c r="C14" s="494">
        <f t="shared" si="4"/>
        <v>14</v>
      </c>
      <c r="D14" s="446">
        <f t="shared" si="0"/>
        <v>3</v>
      </c>
      <c r="E14" s="596">
        <f t="shared" si="0"/>
        <v>2</v>
      </c>
      <c r="F14" s="425">
        <f t="shared" si="0"/>
        <v>5</v>
      </c>
      <c r="G14" s="494">
        <f t="shared" si="0"/>
        <v>10</v>
      </c>
      <c r="H14" s="446">
        <f t="shared" si="0"/>
        <v>0</v>
      </c>
      <c r="I14" s="596">
        <f t="shared" si="0"/>
        <v>0</v>
      </c>
      <c r="J14" s="425">
        <f t="shared" si="0"/>
        <v>1</v>
      </c>
      <c r="K14" s="494">
        <f t="shared" si="0"/>
        <v>10</v>
      </c>
      <c r="L14" s="446">
        <f t="shared" si="0"/>
        <v>5</v>
      </c>
      <c r="M14" s="449">
        <f t="shared" si="0"/>
        <v>36</v>
      </c>
      <c r="N14" s="330">
        <f t="shared" si="0"/>
        <v>14</v>
      </c>
      <c r="O14" s="426">
        <f t="shared" si="0"/>
        <v>50</v>
      </c>
      <c r="Q14" s="96" t="s">
        <v>311</v>
      </c>
      <c r="R14" s="97">
        <f t="shared" ref="R14:AA14" si="14">R29+R45</f>
        <v>14</v>
      </c>
      <c r="S14" s="100">
        <f t="shared" si="14"/>
        <v>3</v>
      </c>
      <c r="T14" s="97">
        <f t="shared" si="14"/>
        <v>2</v>
      </c>
      <c r="U14" s="100">
        <f t="shared" si="14"/>
        <v>5</v>
      </c>
      <c r="V14" s="97">
        <f t="shared" si="14"/>
        <v>10</v>
      </c>
      <c r="W14" s="100">
        <f t="shared" si="14"/>
        <v>0</v>
      </c>
      <c r="X14" s="97">
        <f t="shared" si="14"/>
        <v>0</v>
      </c>
      <c r="Y14" s="100">
        <f t="shared" si="14"/>
        <v>1</v>
      </c>
      <c r="Z14" s="97">
        <f t="shared" si="14"/>
        <v>10</v>
      </c>
      <c r="AA14" s="100">
        <f t="shared" si="14"/>
        <v>5</v>
      </c>
      <c r="AB14" s="97">
        <f t="shared" si="2"/>
        <v>36</v>
      </c>
      <c r="AC14" s="97">
        <f t="shared" si="2"/>
        <v>14</v>
      </c>
      <c r="AD14" s="98">
        <f>SUM(AB14:AC14)</f>
        <v>50</v>
      </c>
      <c r="AE14" s="415"/>
      <c r="AF14" s="223">
        <f>'5.진행=유형'!S16</f>
        <v>36</v>
      </c>
      <c r="AG14" s="417" t="b">
        <f t="shared" si="9"/>
        <v>1</v>
      </c>
      <c r="AH14" s="223">
        <f>'3.종료현황'!T80</f>
        <v>14</v>
      </c>
      <c r="AI14" s="223" t="b">
        <f t="shared" si="7"/>
        <v>1</v>
      </c>
    </row>
    <row r="15" spans="1:35" s="290" customFormat="1" ht="18.75" customHeight="1">
      <c r="A15" s="331"/>
      <c r="B15" s="500" t="s">
        <v>4</v>
      </c>
      <c r="C15" s="495">
        <f>SUM(C6:C14)</f>
        <v>58</v>
      </c>
      <c r="D15" s="447">
        <f t="shared" ref="D15:L15" si="15">SUM(D6:D14)</f>
        <v>13</v>
      </c>
      <c r="E15" s="597">
        <f t="shared" si="15"/>
        <v>35</v>
      </c>
      <c r="F15" s="333">
        <f t="shared" si="15"/>
        <v>12</v>
      </c>
      <c r="G15" s="495">
        <f t="shared" si="15"/>
        <v>50</v>
      </c>
      <c r="H15" s="447">
        <f t="shared" si="15"/>
        <v>10</v>
      </c>
      <c r="I15" s="597">
        <f t="shared" si="15"/>
        <v>31</v>
      </c>
      <c r="J15" s="333">
        <f t="shared" si="15"/>
        <v>6</v>
      </c>
      <c r="K15" s="495">
        <f t="shared" si="15"/>
        <v>54</v>
      </c>
      <c r="L15" s="447">
        <f t="shared" si="15"/>
        <v>25</v>
      </c>
      <c r="M15" s="450">
        <f t="shared" ref="M15:N15" si="16">SUM(C15,E15,G15,I15,K15)</f>
        <v>228</v>
      </c>
      <c r="N15" s="332">
        <f t="shared" si="16"/>
        <v>66</v>
      </c>
      <c r="O15" s="333">
        <f t="shared" ref="O15" si="17">SUM(M15:N15)</f>
        <v>294</v>
      </c>
      <c r="Q15" s="99" t="s">
        <v>4</v>
      </c>
      <c r="R15" s="100">
        <f>SUM(R6:R14)</f>
        <v>58</v>
      </c>
      <c r="S15" s="100">
        <f>SUM(S6:S14)</f>
        <v>13</v>
      </c>
      <c r="T15" s="100">
        <f t="shared" ref="T15:AA15" si="18">SUM(T6:T14)</f>
        <v>35</v>
      </c>
      <c r="U15" s="100">
        <f t="shared" si="18"/>
        <v>12</v>
      </c>
      <c r="V15" s="100">
        <f t="shared" si="18"/>
        <v>50</v>
      </c>
      <c r="W15" s="100">
        <f t="shared" si="18"/>
        <v>10</v>
      </c>
      <c r="X15" s="100">
        <f t="shared" si="18"/>
        <v>31</v>
      </c>
      <c r="Y15" s="100">
        <f t="shared" si="18"/>
        <v>6</v>
      </c>
      <c r="Z15" s="100">
        <f t="shared" si="18"/>
        <v>54</v>
      </c>
      <c r="AA15" s="100">
        <f t="shared" si="18"/>
        <v>25</v>
      </c>
      <c r="AB15" s="100">
        <f>SUM(AB6:AB14)</f>
        <v>228</v>
      </c>
      <c r="AC15" s="100">
        <f>SUM(AC6:AC14)</f>
        <v>66</v>
      </c>
      <c r="AD15" s="101">
        <f>SUM(AD6:AD14)</f>
        <v>294</v>
      </c>
      <c r="AE15" s="415"/>
      <c r="AF15" s="224">
        <f>SUM(AF6:AF14)</f>
        <v>228</v>
      </c>
      <c r="AG15" s="418" t="b">
        <f t="shared" si="9"/>
        <v>1</v>
      </c>
      <c r="AH15" s="224">
        <f>SUM(AH6:AH14)</f>
        <v>66</v>
      </c>
      <c r="AI15" s="224" t="b">
        <f>AH15=AC15</f>
        <v>1</v>
      </c>
    </row>
    <row r="16" spans="1:35" s="290" customFormat="1" ht="18.75" customHeight="1">
      <c r="A16" s="331"/>
      <c r="B16" s="500" t="s">
        <v>264</v>
      </c>
      <c r="C16" s="496">
        <f>(C15+D15)/$O$15</f>
        <v>0.24149659863945577</v>
      </c>
      <c r="D16" s="448"/>
      <c r="E16" s="623">
        <f>(E15+F15)/$O$15</f>
        <v>0.1598639455782313</v>
      </c>
      <c r="F16" s="335"/>
      <c r="G16" s="496">
        <f>(G15+H15)/$O$15</f>
        <v>0.20408163265306123</v>
      </c>
      <c r="H16" s="448"/>
      <c r="I16" s="623">
        <f>(I15+J15)/$O$15</f>
        <v>0.12585034013605442</v>
      </c>
      <c r="J16" s="335"/>
      <c r="K16" s="496">
        <f>(K15+L15)/$O$15</f>
        <v>0.2687074829931973</v>
      </c>
      <c r="L16" s="448"/>
      <c r="M16" s="451">
        <f>(M15+N15)/$O$15</f>
        <v>1</v>
      </c>
      <c r="N16" s="334"/>
      <c r="O16" s="33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415"/>
      <c r="AF16" s="336"/>
      <c r="AG16" s="336"/>
      <c r="AH16" s="336"/>
      <c r="AI16" s="336"/>
    </row>
    <row r="17" spans="1:30" ht="10.7" customHeight="1">
      <c r="A17" s="9"/>
    </row>
    <row r="18" spans="1:30">
      <c r="A18" s="9"/>
      <c r="Q18" s="11" t="s">
        <v>265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83"/>
      <c r="AD18" s="84" t="s">
        <v>59</v>
      </c>
    </row>
    <row r="19" spans="1:30">
      <c r="A19" s="9"/>
      <c r="Q19" s="1251" t="s">
        <v>60</v>
      </c>
      <c r="R19" s="85" t="s">
        <v>208</v>
      </c>
      <c r="S19" s="85"/>
      <c r="T19" s="85" t="s">
        <v>209</v>
      </c>
      <c r="U19" s="85"/>
      <c r="V19" s="85" t="s">
        <v>210</v>
      </c>
      <c r="W19" s="85"/>
      <c r="X19" s="85" t="s">
        <v>61</v>
      </c>
      <c r="Y19" s="85"/>
      <c r="Z19" s="85" t="s">
        <v>62</v>
      </c>
      <c r="AA19" s="85"/>
      <c r="AB19" s="85" t="s">
        <v>4</v>
      </c>
      <c r="AC19" s="85"/>
      <c r="AD19" s="86"/>
    </row>
    <row r="20" spans="1:30">
      <c r="A20" s="9"/>
      <c r="Q20" s="1253"/>
      <c r="R20" s="87" t="s">
        <v>63</v>
      </c>
      <c r="S20" s="87" t="s">
        <v>211</v>
      </c>
      <c r="T20" s="87" t="s">
        <v>63</v>
      </c>
      <c r="U20" s="87" t="s">
        <v>211</v>
      </c>
      <c r="V20" s="87" t="s">
        <v>266</v>
      </c>
      <c r="W20" s="87" t="s">
        <v>211</v>
      </c>
      <c r="X20" s="87" t="s">
        <v>266</v>
      </c>
      <c r="Y20" s="87" t="s">
        <v>211</v>
      </c>
      <c r="Z20" s="87" t="s">
        <v>63</v>
      </c>
      <c r="AA20" s="87" t="s">
        <v>259</v>
      </c>
      <c r="AB20" s="87" t="s">
        <v>63</v>
      </c>
      <c r="AC20" s="87" t="s">
        <v>259</v>
      </c>
      <c r="AD20" s="88" t="s">
        <v>1</v>
      </c>
    </row>
    <row r="21" spans="1:30">
      <c r="A21" s="9"/>
      <c r="Q21" s="89" t="s">
        <v>144</v>
      </c>
      <c r="R21" s="128">
        <v>7</v>
      </c>
      <c r="S21" s="128">
        <v>1</v>
      </c>
      <c r="T21" s="128"/>
      <c r="U21" s="128">
        <v>1</v>
      </c>
      <c r="V21" s="128">
        <v>3</v>
      </c>
      <c r="W21" s="128">
        <v>2</v>
      </c>
      <c r="X21" s="128">
        <v>4</v>
      </c>
      <c r="Y21" s="128"/>
      <c r="Z21" s="128">
        <v>7</v>
      </c>
      <c r="AA21" s="128">
        <v>1</v>
      </c>
      <c r="AB21" s="90">
        <f>SUM(R21,T21,V21,X21,Z21)</f>
        <v>21</v>
      </c>
      <c r="AC21" s="90">
        <f>SUM(S21,U21,W21,Y21,AA21)</f>
        <v>5</v>
      </c>
      <c r="AD21" s="91">
        <f>SUM(AB21:AC21)</f>
        <v>26</v>
      </c>
    </row>
    <row r="22" spans="1:30">
      <c r="A22" s="9"/>
      <c r="Q22" s="233" t="s">
        <v>321</v>
      </c>
      <c r="R22" s="412">
        <v>2</v>
      </c>
      <c r="S22" s="412"/>
      <c r="T22" s="412">
        <v>5</v>
      </c>
      <c r="U22" s="412"/>
      <c r="V22" s="412">
        <v>1</v>
      </c>
      <c r="W22" s="412"/>
      <c r="X22" s="412">
        <v>2</v>
      </c>
      <c r="Y22" s="412"/>
      <c r="Z22" s="412">
        <v>7</v>
      </c>
      <c r="AA22" s="412">
        <v>5</v>
      </c>
      <c r="AB22" s="95">
        <f t="shared" ref="AB22" si="19">SUM(R22,T22,V22,X22,Z22)</f>
        <v>17</v>
      </c>
      <c r="AC22" s="95">
        <f t="shared" ref="AC22" si="20">SUM(S22,U22,W22,Y22,AA22)</f>
        <v>5</v>
      </c>
      <c r="AD22" s="440">
        <f t="shared" ref="AD22" si="21">SUM(AB22:AC22)</f>
        <v>22</v>
      </c>
    </row>
    <row r="23" spans="1:30">
      <c r="A23" s="9"/>
      <c r="Q23" s="92" t="s">
        <v>323</v>
      </c>
      <c r="R23" s="95">
        <v>11</v>
      </c>
      <c r="S23" s="95">
        <v>1</v>
      </c>
      <c r="T23" s="95">
        <v>13</v>
      </c>
      <c r="U23" s="95">
        <v>4</v>
      </c>
      <c r="V23" s="95">
        <v>9</v>
      </c>
      <c r="W23" s="95">
        <v>2</v>
      </c>
      <c r="X23" s="95">
        <v>13</v>
      </c>
      <c r="Y23" s="95">
        <v>1</v>
      </c>
      <c r="Z23" s="95">
        <v>17</v>
      </c>
      <c r="AA23" s="95">
        <v>5</v>
      </c>
      <c r="AB23" s="93">
        <f t="shared" ref="AB23:AB29" si="22">SUM(R23,T23,V23,X23,Z23)</f>
        <v>63</v>
      </c>
      <c r="AC23" s="93">
        <f>SUM(S23,U23,W23,Y23,AA23)</f>
        <v>13</v>
      </c>
      <c r="AD23" s="94">
        <f t="shared" ref="AD23:AD28" si="23">SUM(AB23:AC23)</f>
        <v>76</v>
      </c>
    </row>
    <row r="24" spans="1:30">
      <c r="A24" s="9"/>
      <c r="Q24" s="92" t="s">
        <v>326</v>
      </c>
      <c r="R24" s="95">
        <v>1</v>
      </c>
      <c r="S24" s="95"/>
      <c r="T24" s="95">
        <v>3</v>
      </c>
      <c r="U24" s="95">
        <v>1</v>
      </c>
      <c r="V24" s="95">
        <v>9</v>
      </c>
      <c r="W24" s="95">
        <v>5</v>
      </c>
      <c r="X24" s="95">
        <v>1</v>
      </c>
      <c r="Y24" s="95">
        <v>2</v>
      </c>
      <c r="Z24" s="95">
        <v>3</v>
      </c>
      <c r="AA24" s="95">
        <v>3</v>
      </c>
      <c r="AB24" s="93">
        <f t="shared" si="22"/>
        <v>17</v>
      </c>
      <c r="AC24" s="93">
        <f t="shared" ref="AC24:AC29" si="24">SUM(S24,U24,W24,Y24,AA24)</f>
        <v>11</v>
      </c>
      <c r="AD24" s="94">
        <f t="shared" si="23"/>
        <v>28</v>
      </c>
    </row>
    <row r="25" spans="1:30" ht="18.75" customHeight="1">
      <c r="A25" s="9"/>
      <c r="Q25" s="92" t="s">
        <v>327</v>
      </c>
      <c r="R25" s="95">
        <v>1</v>
      </c>
      <c r="S25" s="95"/>
      <c r="T25" s="95">
        <v>3</v>
      </c>
      <c r="U25" s="95">
        <v>1</v>
      </c>
      <c r="V25" s="95">
        <v>1</v>
      </c>
      <c r="W25" s="95">
        <v>1</v>
      </c>
      <c r="X25" s="95">
        <v>1</v>
      </c>
      <c r="Y25" s="95"/>
      <c r="Z25" s="95">
        <v>1</v>
      </c>
      <c r="AA25" s="95"/>
      <c r="AB25" s="95">
        <f t="shared" si="22"/>
        <v>7</v>
      </c>
      <c r="AC25" s="95">
        <f t="shared" si="24"/>
        <v>2</v>
      </c>
      <c r="AD25" s="94">
        <f t="shared" si="23"/>
        <v>9</v>
      </c>
    </row>
    <row r="26" spans="1:30" ht="18.75" customHeight="1">
      <c r="A26" s="9"/>
      <c r="Q26" s="92" t="s">
        <v>80</v>
      </c>
      <c r="R26" s="95">
        <v>3</v>
      </c>
      <c r="S26" s="95">
        <v>1</v>
      </c>
      <c r="T26" s="95">
        <v>2</v>
      </c>
      <c r="U26" s="95"/>
      <c r="V26" s="95">
        <v>3</v>
      </c>
      <c r="W26" s="95"/>
      <c r="X26" s="95">
        <v>1</v>
      </c>
      <c r="Y26" s="95">
        <v>1</v>
      </c>
      <c r="Z26" s="95">
        <v>2</v>
      </c>
      <c r="AA26" s="95">
        <v>2</v>
      </c>
      <c r="AB26" s="93">
        <f t="shared" si="22"/>
        <v>11</v>
      </c>
      <c r="AC26" s="93">
        <f t="shared" si="24"/>
        <v>4</v>
      </c>
      <c r="AD26" s="94">
        <f t="shared" si="23"/>
        <v>15</v>
      </c>
    </row>
    <row r="27" spans="1:30" ht="18.75" customHeight="1">
      <c r="A27" s="9"/>
      <c r="Q27" s="92" t="s">
        <v>308</v>
      </c>
      <c r="R27" s="95"/>
      <c r="S27" s="95">
        <v>2</v>
      </c>
      <c r="T27" s="95">
        <v>2</v>
      </c>
      <c r="U27" s="95"/>
      <c r="V27" s="95">
        <v>2</v>
      </c>
      <c r="W27" s="95"/>
      <c r="X27" s="95">
        <v>3</v>
      </c>
      <c r="Y27" s="95"/>
      <c r="Z27" s="95">
        <v>2</v>
      </c>
      <c r="AA27" s="95"/>
      <c r="AB27" s="93">
        <f t="shared" si="22"/>
        <v>9</v>
      </c>
      <c r="AC27" s="93">
        <f t="shared" si="24"/>
        <v>2</v>
      </c>
      <c r="AD27" s="94">
        <f t="shared" si="23"/>
        <v>11</v>
      </c>
    </row>
    <row r="28" spans="1:30" ht="18.75" customHeight="1">
      <c r="A28" s="9"/>
      <c r="Q28" s="92" t="s">
        <v>309</v>
      </c>
      <c r="R28" s="95">
        <v>19</v>
      </c>
      <c r="S28" s="95">
        <v>5</v>
      </c>
      <c r="T28" s="95">
        <v>5</v>
      </c>
      <c r="U28" s="95"/>
      <c r="V28" s="95">
        <v>12</v>
      </c>
      <c r="W28" s="95"/>
      <c r="X28" s="95">
        <v>6</v>
      </c>
      <c r="Y28" s="95">
        <v>1</v>
      </c>
      <c r="Z28" s="95">
        <v>5</v>
      </c>
      <c r="AA28" s="95">
        <v>4</v>
      </c>
      <c r="AB28" s="93">
        <f t="shared" si="22"/>
        <v>47</v>
      </c>
      <c r="AC28" s="93">
        <f t="shared" si="24"/>
        <v>10</v>
      </c>
      <c r="AD28" s="94">
        <f t="shared" si="23"/>
        <v>57</v>
      </c>
    </row>
    <row r="29" spans="1:30" ht="18.75" customHeight="1">
      <c r="A29" s="9"/>
      <c r="Q29" s="96" t="s">
        <v>311</v>
      </c>
      <c r="R29" s="129">
        <v>14</v>
      </c>
      <c r="S29" s="129">
        <v>3</v>
      </c>
      <c r="T29" s="129">
        <v>2</v>
      </c>
      <c r="U29" s="129">
        <v>5</v>
      </c>
      <c r="V29" s="129">
        <v>10</v>
      </c>
      <c r="W29" s="129"/>
      <c r="X29" s="129"/>
      <c r="Y29" s="129">
        <v>1</v>
      </c>
      <c r="Z29" s="129">
        <v>10</v>
      </c>
      <c r="AA29" s="129">
        <v>5</v>
      </c>
      <c r="AB29" s="97">
        <f t="shared" si="22"/>
        <v>36</v>
      </c>
      <c r="AC29" s="97">
        <f t="shared" si="24"/>
        <v>14</v>
      </c>
      <c r="AD29" s="98">
        <f>SUM(AB29:AC29)</f>
        <v>50</v>
      </c>
    </row>
    <row r="30" spans="1:30" ht="18.75" customHeight="1">
      <c r="A30" s="9"/>
      <c r="Q30" s="99" t="s">
        <v>4</v>
      </c>
      <c r="R30" s="100">
        <f>SUM(R21:R29)</f>
        <v>58</v>
      </c>
      <c r="S30" s="100">
        <f>SUM(S21:S29)</f>
        <v>13</v>
      </c>
      <c r="T30" s="100">
        <f>SUM(T21:T29)</f>
        <v>35</v>
      </c>
      <c r="U30" s="100">
        <f>SUM(U21:U29)</f>
        <v>12</v>
      </c>
      <c r="V30" s="100">
        <f>SUM(V21:V29)</f>
        <v>50</v>
      </c>
      <c r="W30" s="100">
        <f t="shared" ref="W30" si="25">SUM(W21:W29)</f>
        <v>10</v>
      </c>
      <c r="X30" s="100">
        <f t="shared" ref="X30:AD30" si="26">SUM(X21:X29)</f>
        <v>31</v>
      </c>
      <c r="Y30" s="100">
        <f t="shared" si="26"/>
        <v>6</v>
      </c>
      <c r="Z30" s="100">
        <f t="shared" si="26"/>
        <v>54</v>
      </c>
      <c r="AA30" s="100">
        <f t="shared" si="26"/>
        <v>25</v>
      </c>
      <c r="AB30" s="100">
        <f t="shared" si="26"/>
        <v>228</v>
      </c>
      <c r="AC30" s="100">
        <f t="shared" si="26"/>
        <v>66</v>
      </c>
      <c r="AD30" s="101">
        <f t="shared" si="26"/>
        <v>294</v>
      </c>
    </row>
    <row r="31" spans="1:30" ht="18.75" customHeight="1">
      <c r="A31" s="9"/>
      <c r="B31" s="320" t="s">
        <v>664</v>
      </c>
      <c r="Q31" s="337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</row>
    <row r="32" spans="1:30" ht="18.75" customHeight="1">
      <c r="A32" s="9"/>
      <c r="Q32" s="337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</row>
    <row r="33" spans="1:35" ht="18.75" customHeight="1">
      <c r="A33" s="9"/>
      <c r="Q33" s="337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</row>
    <row r="34" spans="1:35">
      <c r="A34" s="9"/>
      <c r="B34" s="320"/>
      <c r="Q34" s="11" t="s">
        <v>267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83"/>
      <c r="AD34" s="84" t="s">
        <v>59</v>
      </c>
    </row>
    <row r="35" spans="1:35" ht="20.45" customHeight="1">
      <c r="A35" s="9"/>
      <c r="B35" s="11" t="s">
        <v>268</v>
      </c>
      <c r="Q35" s="1251" t="s">
        <v>60</v>
      </c>
      <c r="R35" s="85" t="s">
        <v>208</v>
      </c>
      <c r="S35" s="85"/>
      <c r="T35" s="85" t="s">
        <v>209</v>
      </c>
      <c r="U35" s="85"/>
      <c r="V35" s="85" t="s">
        <v>210</v>
      </c>
      <c r="W35" s="85"/>
      <c r="X35" s="85" t="s">
        <v>61</v>
      </c>
      <c r="Y35" s="85"/>
      <c r="Z35" s="85" t="s">
        <v>62</v>
      </c>
      <c r="AA35" s="85"/>
      <c r="AB35" s="85" t="s">
        <v>4</v>
      </c>
      <c r="AC35" s="85"/>
      <c r="AD35" s="86"/>
    </row>
    <row r="36" spans="1:35">
      <c r="B36" s="1246" t="s">
        <v>54</v>
      </c>
      <c r="C36" s="584" t="s">
        <v>204</v>
      </c>
      <c r="D36" s="586"/>
      <c r="E36" s="594" t="s">
        <v>205</v>
      </c>
      <c r="F36" s="588"/>
      <c r="G36" s="584" t="s">
        <v>206</v>
      </c>
      <c r="H36" s="586"/>
      <c r="I36" s="594" t="s">
        <v>207</v>
      </c>
      <c r="J36" s="588"/>
      <c r="K36" s="584" t="s">
        <v>342</v>
      </c>
      <c r="L36" s="586"/>
      <c r="M36" s="587" t="s">
        <v>4</v>
      </c>
      <c r="N36" s="585"/>
      <c r="O36" s="588"/>
      <c r="Q36" s="1253"/>
      <c r="R36" s="87" t="s">
        <v>63</v>
      </c>
      <c r="S36" s="87" t="s">
        <v>211</v>
      </c>
      <c r="T36" s="87" t="s">
        <v>63</v>
      </c>
      <c r="U36" s="87" t="s">
        <v>211</v>
      </c>
      <c r="V36" s="87" t="s">
        <v>63</v>
      </c>
      <c r="W36" s="87" t="s">
        <v>211</v>
      </c>
      <c r="X36" s="87" t="s">
        <v>63</v>
      </c>
      <c r="Y36" s="87" t="s">
        <v>211</v>
      </c>
      <c r="Z36" s="87" t="s">
        <v>63</v>
      </c>
      <c r="AA36" s="87" t="s">
        <v>211</v>
      </c>
      <c r="AB36" s="87" t="s">
        <v>63</v>
      </c>
      <c r="AC36" s="87" t="s">
        <v>211</v>
      </c>
      <c r="AD36" s="88" t="s">
        <v>1</v>
      </c>
    </row>
    <row r="37" spans="1:35">
      <c r="B37" s="1247"/>
      <c r="C37" s="589" t="s">
        <v>16</v>
      </c>
      <c r="D37" s="591" t="s">
        <v>17</v>
      </c>
      <c r="E37" s="595" t="s">
        <v>16</v>
      </c>
      <c r="F37" s="593" t="s">
        <v>17</v>
      </c>
      <c r="G37" s="589" t="s">
        <v>16</v>
      </c>
      <c r="H37" s="591" t="s">
        <v>17</v>
      </c>
      <c r="I37" s="595" t="s">
        <v>16</v>
      </c>
      <c r="J37" s="593" t="s">
        <v>17</v>
      </c>
      <c r="K37" s="589" t="s">
        <v>16</v>
      </c>
      <c r="L37" s="591" t="s">
        <v>17</v>
      </c>
      <c r="M37" s="592" t="s">
        <v>16</v>
      </c>
      <c r="N37" s="590" t="s">
        <v>17</v>
      </c>
      <c r="O37" s="593" t="s">
        <v>1</v>
      </c>
      <c r="Q37" s="89" t="s">
        <v>144</v>
      </c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>
        <f t="shared" ref="AB37:AB45" si="27">SUM(R37,T37,V37,X37,Z37)</f>
        <v>0</v>
      </c>
      <c r="AC37" s="90">
        <f t="shared" ref="AC37:AC45" si="28">SUM(S37,U37,W37,Y37,AA37)</f>
        <v>0</v>
      </c>
      <c r="AD37" s="91">
        <f t="shared" ref="AD37:AD43" si="29">SUM(AB37:AC37)</f>
        <v>0</v>
      </c>
    </row>
    <row r="38" spans="1:35" ht="18" customHeight="1">
      <c r="B38" s="1248" t="s">
        <v>666</v>
      </c>
      <c r="C38" s="624">
        <v>49</v>
      </c>
      <c r="D38" s="628">
        <v>47</v>
      </c>
      <c r="E38" s="632">
        <v>46</v>
      </c>
      <c r="F38" s="340">
        <v>23</v>
      </c>
      <c r="G38" s="624">
        <v>47</v>
      </c>
      <c r="H38" s="628">
        <v>23</v>
      </c>
      <c r="I38" s="632">
        <v>25</v>
      </c>
      <c r="J38" s="340">
        <v>12</v>
      </c>
      <c r="K38" s="624">
        <v>61</v>
      </c>
      <c r="L38" s="628">
        <v>14</v>
      </c>
      <c r="M38" s="636">
        <f>C38+E38+G38+I38+K38</f>
        <v>228</v>
      </c>
      <c r="N38" s="339">
        <f>D38+F38+H38+J38+L38</f>
        <v>119</v>
      </c>
      <c r="O38" s="340">
        <v>236</v>
      </c>
      <c r="Q38" s="233" t="s">
        <v>321</v>
      </c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>
        <f>SUM(R38,T38,V38,X38,Z38)</f>
        <v>0</v>
      </c>
      <c r="AC38" s="93">
        <f t="shared" si="28"/>
        <v>0</v>
      </c>
      <c r="AD38" s="94">
        <f t="shared" si="29"/>
        <v>0</v>
      </c>
    </row>
    <row r="39" spans="1:35" ht="18.75" customHeight="1">
      <c r="B39" s="1254"/>
      <c r="C39" s="625">
        <f>(C38+D38)/$O$38</f>
        <v>0.40677966101694918</v>
      </c>
      <c r="D39" s="629"/>
      <c r="E39" s="633">
        <f>(E38+F38)/$O$38</f>
        <v>0.2923728813559322</v>
      </c>
      <c r="F39" s="342"/>
      <c r="G39" s="625">
        <f>(G38+H38)/$O$38</f>
        <v>0.29661016949152541</v>
      </c>
      <c r="H39" s="629"/>
      <c r="I39" s="633">
        <f>(I38+J38)/$O$38</f>
        <v>0.15677966101694915</v>
      </c>
      <c r="J39" s="342"/>
      <c r="K39" s="625">
        <f>(K38+L38)/$O$38</f>
        <v>0.31779661016949151</v>
      </c>
      <c r="L39" s="629"/>
      <c r="M39" s="637">
        <f>(M38+N38)/$O$38</f>
        <v>1.4703389830508475</v>
      </c>
      <c r="N39" s="341"/>
      <c r="O39" s="342"/>
      <c r="Q39" s="92" t="s">
        <v>323</v>
      </c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>
        <f t="shared" si="27"/>
        <v>0</v>
      </c>
      <c r="AC39" s="93">
        <f t="shared" si="28"/>
        <v>0</v>
      </c>
      <c r="AD39" s="94">
        <f t="shared" si="29"/>
        <v>0</v>
      </c>
    </row>
    <row r="40" spans="1:35" ht="18.75" customHeight="1">
      <c r="B40" s="1248" t="s">
        <v>665</v>
      </c>
      <c r="C40" s="624">
        <f>C15</f>
        <v>58</v>
      </c>
      <c r="D40" s="628">
        <f t="shared" ref="D40:L40" si="30">D15</f>
        <v>13</v>
      </c>
      <c r="E40" s="632">
        <f t="shared" si="30"/>
        <v>35</v>
      </c>
      <c r="F40" s="340">
        <f t="shared" si="30"/>
        <v>12</v>
      </c>
      <c r="G40" s="624">
        <f t="shared" si="30"/>
        <v>50</v>
      </c>
      <c r="H40" s="628">
        <f t="shared" si="30"/>
        <v>10</v>
      </c>
      <c r="I40" s="632">
        <f t="shared" si="30"/>
        <v>31</v>
      </c>
      <c r="J40" s="340">
        <f t="shared" si="30"/>
        <v>6</v>
      </c>
      <c r="K40" s="624">
        <f t="shared" si="30"/>
        <v>54</v>
      </c>
      <c r="L40" s="628">
        <f t="shared" si="30"/>
        <v>25</v>
      </c>
      <c r="M40" s="636">
        <f>M15</f>
        <v>228</v>
      </c>
      <c r="N40" s="339">
        <f>N15</f>
        <v>66</v>
      </c>
      <c r="O40" s="340">
        <f>O15</f>
        <v>294</v>
      </c>
      <c r="Q40" s="92" t="s">
        <v>326</v>
      </c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5">
        <f t="shared" si="27"/>
        <v>0</v>
      </c>
      <c r="AC40" s="95">
        <f t="shared" si="28"/>
        <v>0</v>
      </c>
      <c r="AD40" s="94">
        <f t="shared" si="29"/>
        <v>0</v>
      </c>
    </row>
    <row r="41" spans="1:35" ht="18.75" customHeight="1">
      <c r="B41" s="1249"/>
      <c r="C41" s="626">
        <f>C16</f>
        <v>0.24149659863945577</v>
      </c>
      <c r="D41" s="630"/>
      <c r="E41" s="634">
        <f t="shared" ref="E41:K41" si="31">E16</f>
        <v>0.1598639455782313</v>
      </c>
      <c r="F41" s="344"/>
      <c r="G41" s="626">
        <f t="shared" si="31"/>
        <v>0.20408163265306123</v>
      </c>
      <c r="H41" s="630"/>
      <c r="I41" s="634">
        <f t="shared" si="31"/>
        <v>0.12585034013605442</v>
      </c>
      <c r="J41" s="344"/>
      <c r="K41" s="626">
        <f t="shared" si="31"/>
        <v>0.2687074829931973</v>
      </c>
      <c r="L41" s="630"/>
      <c r="M41" s="638">
        <f>M16</f>
        <v>1</v>
      </c>
      <c r="N41" s="343"/>
      <c r="O41" s="344"/>
      <c r="Q41" s="92" t="s">
        <v>327</v>
      </c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>
        <f t="shared" si="27"/>
        <v>0</v>
      </c>
      <c r="AC41" s="93">
        <f t="shared" si="28"/>
        <v>0</v>
      </c>
      <c r="AD41" s="94">
        <f t="shared" si="29"/>
        <v>0</v>
      </c>
    </row>
    <row r="42" spans="1:35" ht="18.75" customHeight="1">
      <c r="B42" s="1250" t="s">
        <v>212</v>
      </c>
      <c r="C42" s="627">
        <f>C40-C38</f>
        <v>9</v>
      </c>
      <c r="D42" s="631">
        <f t="shared" ref="D42:O42" si="32">D40-D38</f>
        <v>-34</v>
      </c>
      <c r="E42" s="635">
        <f t="shared" si="32"/>
        <v>-11</v>
      </c>
      <c r="F42" s="346">
        <f t="shared" si="32"/>
        <v>-11</v>
      </c>
      <c r="G42" s="627">
        <f t="shared" si="32"/>
        <v>3</v>
      </c>
      <c r="H42" s="631">
        <f t="shared" si="32"/>
        <v>-13</v>
      </c>
      <c r="I42" s="635">
        <f t="shared" si="32"/>
        <v>6</v>
      </c>
      <c r="J42" s="346">
        <f t="shared" si="32"/>
        <v>-6</v>
      </c>
      <c r="K42" s="627">
        <f t="shared" si="32"/>
        <v>-7</v>
      </c>
      <c r="L42" s="631">
        <f t="shared" si="32"/>
        <v>11</v>
      </c>
      <c r="M42" s="639">
        <f t="shared" si="32"/>
        <v>0</v>
      </c>
      <c r="N42" s="345">
        <f t="shared" si="32"/>
        <v>-53</v>
      </c>
      <c r="O42" s="346">
        <f t="shared" si="32"/>
        <v>58</v>
      </c>
      <c r="Q42" s="92" t="s">
        <v>80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5">
        <f t="shared" si="27"/>
        <v>0</v>
      </c>
      <c r="AC42" s="93">
        <f t="shared" si="28"/>
        <v>0</v>
      </c>
      <c r="AD42" s="94">
        <f t="shared" si="29"/>
        <v>0</v>
      </c>
    </row>
    <row r="43" spans="1:35" ht="18.75" customHeight="1">
      <c r="B43" s="1249"/>
      <c r="C43" s="626">
        <f>C41-C39</f>
        <v>-0.16528306237749341</v>
      </c>
      <c r="D43" s="630"/>
      <c r="E43" s="634">
        <f>E41-E39</f>
        <v>-0.1325089357777009</v>
      </c>
      <c r="F43" s="344"/>
      <c r="G43" s="626">
        <f>G41-G39</f>
        <v>-9.2528536838464182E-2</v>
      </c>
      <c r="H43" s="630"/>
      <c r="I43" s="634">
        <f>I41-I39</f>
        <v>-3.0929320880894728E-2</v>
      </c>
      <c r="J43" s="344"/>
      <c r="K43" s="626">
        <f>K41-K39</f>
        <v>-4.9089127176294212E-2</v>
      </c>
      <c r="L43" s="630"/>
      <c r="M43" s="638">
        <f>M41-M39</f>
        <v>-0.47033898305084754</v>
      </c>
      <c r="N43" s="343"/>
      <c r="O43" s="344"/>
      <c r="Q43" s="92" t="s">
        <v>308</v>
      </c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>
        <f t="shared" si="27"/>
        <v>0</v>
      </c>
      <c r="AC43" s="93">
        <f t="shared" si="28"/>
        <v>0</v>
      </c>
      <c r="AD43" s="94">
        <f t="shared" si="29"/>
        <v>0</v>
      </c>
    </row>
    <row r="44" spans="1:35" ht="18.75" customHeight="1">
      <c r="B44" s="306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Q44" s="92" t="s">
        <v>309</v>
      </c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93">
        <f t="shared" ref="AB44" si="33">SUM(R44,T44,V44,X44,Z44)</f>
        <v>0</v>
      </c>
      <c r="AC44" s="93">
        <f t="shared" ref="AC44" si="34">SUM(S44,U44,W44,Y44,AA44)</f>
        <v>0</v>
      </c>
      <c r="AD44" s="94">
        <f t="shared" ref="AD44" si="35">SUM(AB44:AC44)</f>
        <v>0</v>
      </c>
    </row>
    <row r="45" spans="1:35" ht="39.950000000000003" customHeight="1">
      <c r="C45" s="9" t="str">
        <f>B38</f>
        <v>2014년
상반기</v>
      </c>
      <c r="D45" s="347">
        <f>G39+I39+K39</f>
        <v>0.77118644067796605</v>
      </c>
      <c r="E45" s="9">
        <f>G38+H38+I38+J38+K38+L38</f>
        <v>182</v>
      </c>
      <c r="F45" s="9" t="s">
        <v>213</v>
      </c>
      <c r="Q45" s="96" t="s">
        <v>311</v>
      </c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>
        <f t="shared" si="27"/>
        <v>0</v>
      </c>
      <c r="AC45" s="97">
        <f t="shared" si="28"/>
        <v>0</v>
      </c>
      <c r="AD45" s="98">
        <f>SUM(AB45:AC45)</f>
        <v>0</v>
      </c>
    </row>
    <row r="46" spans="1:35" s="9" customFormat="1" ht="39.950000000000003" customHeight="1">
      <c r="A46" s="42"/>
      <c r="C46" s="9" t="str">
        <f>B40</f>
        <v>2015년
상반기</v>
      </c>
      <c r="D46" s="347">
        <f>G41+I41+K41</f>
        <v>0.59863945578231292</v>
      </c>
      <c r="E46" s="9">
        <f>G40+H40+I40+J40+K40+L40</f>
        <v>176</v>
      </c>
      <c r="F46" s="9" t="s">
        <v>213</v>
      </c>
      <c r="Q46" s="99" t="s">
        <v>4</v>
      </c>
      <c r="R46" s="100">
        <f>SUM(R37:R45)</f>
        <v>0</v>
      </c>
      <c r="S46" s="100">
        <f>SUM(S37:S45)</f>
        <v>0</v>
      </c>
      <c r="T46" s="100">
        <f t="shared" ref="T46:AA46" si="36">SUM(T37:T45)</f>
        <v>0</v>
      </c>
      <c r="U46" s="100">
        <f t="shared" si="36"/>
        <v>0</v>
      </c>
      <c r="V46" s="100">
        <f t="shared" si="36"/>
        <v>0</v>
      </c>
      <c r="W46" s="100">
        <f t="shared" si="36"/>
        <v>0</v>
      </c>
      <c r="X46" s="100">
        <f t="shared" si="36"/>
        <v>0</v>
      </c>
      <c r="Y46" s="100">
        <f t="shared" si="36"/>
        <v>0</v>
      </c>
      <c r="Z46" s="100">
        <f t="shared" si="36"/>
        <v>0</v>
      </c>
      <c r="AA46" s="100">
        <f t="shared" si="36"/>
        <v>0</v>
      </c>
      <c r="AB46" s="100">
        <f>SUM(AB37:AB45)</f>
        <v>0</v>
      </c>
      <c r="AC46" s="100">
        <f>SUM(AC37:AC45)</f>
        <v>0</v>
      </c>
      <c r="AD46" s="101">
        <f>SUM(AD37:AD45)</f>
        <v>0</v>
      </c>
      <c r="AE46" s="12"/>
      <c r="AF46" s="307"/>
      <c r="AG46" s="307"/>
      <c r="AH46" s="307"/>
      <c r="AI46" s="307"/>
    </row>
    <row r="47" spans="1:35" ht="18.75" customHeight="1">
      <c r="AC47" s="348"/>
    </row>
    <row r="48" spans="1:35" ht="18.75" customHeight="1"/>
    <row r="49" ht="18.75" customHeight="1"/>
    <row r="50" ht="18.75" customHeight="1"/>
    <row r="51" ht="18.75" customHeight="1"/>
  </sheetData>
  <mergeCells count="8">
    <mergeCell ref="B36:B37"/>
    <mergeCell ref="B40:B41"/>
    <mergeCell ref="B42:B43"/>
    <mergeCell ref="B4:B5"/>
    <mergeCell ref="Q4:Q5"/>
    <mergeCell ref="Q19:Q20"/>
    <mergeCell ref="Q35:Q36"/>
    <mergeCell ref="B38:B39"/>
  </mergeCells>
  <phoneticPr fontId="5" type="noConversion"/>
  <conditionalFormatting sqref="R30:AA1048576 P1:Q1048576 R7:AC7 R1:AA20 AB1:AI1048576">
    <cfRule type="containsText" dxfId="9" priority="1" operator="containsText" text="false">
      <formula>NOT(ISERROR(SEARCH("false",P1)))</formula>
    </cfRule>
  </conditionalFormatting>
  <pageMargins left="0.47244094488188981" right="0.19685039370078741" top="0.78740157480314965" bottom="0.19685039370078741" header="0.39370078740157483" footer="0.39370078740157483"/>
  <pageSetup paperSize="9" scale="82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I39"/>
  <sheetViews>
    <sheetView zoomScale="80" zoomScaleNormal="80" zoomScaleSheetLayoutView="85" workbookViewId="0">
      <selection activeCell="AA17" sqref="AA17"/>
    </sheetView>
  </sheetViews>
  <sheetFormatPr defaultColWidth="9.125" defaultRowHeight="18.75"/>
  <cols>
    <col min="1" max="1" width="2.375" style="11" customWidth="1"/>
    <col min="2" max="2" width="12.625" style="11" customWidth="1"/>
    <col min="3" max="12" width="10.625" style="11" customWidth="1"/>
    <col min="13" max="13" width="2.375" style="11" customWidth="1"/>
    <col min="14" max="18" width="9.125" style="17" hidden="1" customWidth="1"/>
    <col min="19" max="25" width="9" style="17" hidden="1" customWidth="1"/>
    <col min="26" max="29" width="9" style="17" customWidth="1"/>
    <col min="30" max="16384" width="9.125" style="11"/>
  </cols>
  <sheetData>
    <row r="1" spans="1:35" ht="20.100000000000001" customHeight="1">
      <c r="B1" s="11" t="s">
        <v>0</v>
      </c>
    </row>
    <row r="2" spans="1:35" s="350" customFormat="1" ht="20.25">
      <c r="A2" s="515" t="s">
        <v>535</v>
      </c>
      <c r="B2" s="349"/>
      <c r="J2" s="350" t="s">
        <v>0</v>
      </c>
    </row>
    <row r="3" spans="1:35" ht="20.100000000000001" customHeight="1">
      <c r="J3" s="289"/>
      <c r="K3" s="289"/>
    </row>
    <row r="4" spans="1:35" ht="20.25">
      <c r="B4" s="515" t="s">
        <v>269</v>
      </c>
      <c r="J4" s="289"/>
      <c r="K4" s="289"/>
      <c r="O4" s="13" t="s">
        <v>64</v>
      </c>
      <c r="P4" s="11"/>
      <c r="Q4" s="11"/>
      <c r="R4" s="11"/>
      <c r="S4" s="11"/>
      <c r="T4" s="11"/>
      <c r="U4" s="11"/>
      <c r="V4" s="11"/>
      <c r="W4" s="289"/>
      <c r="X4" s="289"/>
    </row>
    <row r="5" spans="1:35" s="290" customFormat="1">
      <c r="L5" s="291" t="s">
        <v>121</v>
      </c>
      <c r="M5" s="291"/>
    </row>
    <row r="6" spans="1:35" ht="45" customHeight="1">
      <c r="A6" s="12"/>
      <c r="B6" s="598" t="s">
        <v>140</v>
      </c>
      <c r="C6" s="599" t="s">
        <v>5</v>
      </c>
      <c r="D6" s="600" t="s">
        <v>333</v>
      </c>
      <c r="E6" s="600" t="s">
        <v>313</v>
      </c>
      <c r="F6" s="600" t="s">
        <v>24</v>
      </c>
      <c r="G6" s="600" t="s">
        <v>51</v>
      </c>
      <c r="H6" s="600" t="s">
        <v>77</v>
      </c>
      <c r="I6" s="601" t="s">
        <v>415</v>
      </c>
      <c r="J6" s="601" t="s">
        <v>315</v>
      </c>
      <c r="K6" s="602" t="s">
        <v>374</v>
      </c>
      <c r="L6" s="603" t="s">
        <v>4</v>
      </c>
      <c r="M6" s="452"/>
      <c r="N6" s="11"/>
      <c r="O6" s="214" t="s">
        <v>140</v>
      </c>
      <c r="P6" s="214" t="s">
        <v>5</v>
      </c>
      <c r="Q6" s="214" t="s">
        <v>337</v>
      </c>
      <c r="R6" s="214" t="s">
        <v>338</v>
      </c>
      <c r="S6" s="214" t="s">
        <v>24</v>
      </c>
      <c r="T6" s="214" t="s">
        <v>51</v>
      </c>
      <c r="U6" s="214" t="s">
        <v>77</v>
      </c>
      <c r="V6" s="214" t="s">
        <v>79</v>
      </c>
      <c r="W6" s="214" t="s">
        <v>52</v>
      </c>
      <c r="X6" s="214" t="s">
        <v>53</v>
      </c>
      <c r="Y6" s="11"/>
      <c r="Z6" s="11"/>
      <c r="AA6" s="11"/>
      <c r="AB6" s="11"/>
      <c r="AC6" s="11"/>
    </row>
    <row r="7" spans="1:35" ht="45" customHeight="1">
      <c r="A7" s="12"/>
      <c r="B7" s="518" t="s">
        <v>2</v>
      </c>
      <c r="C7" s="502">
        <f>'5.진행=유형'!C16</f>
        <v>21</v>
      </c>
      <c r="D7" s="516">
        <f>'5.진행=유형'!E16</f>
        <v>17</v>
      </c>
      <c r="E7" s="516">
        <f>'5.진행=유형'!G16</f>
        <v>63</v>
      </c>
      <c r="F7" s="516">
        <f>'5.진행=유형'!I16</f>
        <v>17</v>
      </c>
      <c r="G7" s="516">
        <f>'5.진행=유형'!K16</f>
        <v>7</v>
      </c>
      <c r="H7" s="516">
        <f>'5.진행=유형'!M16</f>
        <v>11</v>
      </c>
      <c r="I7" s="516">
        <f>'5.진행=유형'!O16</f>
        <v>9</v>
      </c>
      <c r="J7" s="516">
        <f>'5.진행=유형'!Q16</f>
        <v>47</v>
      </c>
      <c r="K7" s="522">
        <f>'5.진행=유형'!S16</f>
        <v>36</v>
      </c>
      <c r="L7" s="520">
        <f>SUM(C7:K7)</f>
        <v>228</v>
      </c>
      <c r="M7" s="127"/>
      <c r="N7" s="11"/>
      <c r="O7" s="208" t="s">
        <v>2</v>
      </c>
      <c r="P7" s="208" t="b">
        <f>C7='4.기간별 현황'!M6</f>
        <v>1</v>
      </c>
      <c r="Q7" s="208" t="b">
        <f>D7='4.기간별 현황'!M7</f>
        <v>1</v>
      </c>
      <c r="R7" s="208" t="b">
        <f>E7='4.기간별 현황'!M8</f>
        <v>1</v>
      </c>
      <c r="S7" s="208" t="b">
        <f>F7='4.기간별 현황'!M9</f>
        <v>1</v>
      </c>
      <c r="T7" s="208" t="b">
        <f>G7='4.기간별 현황'!M10</f>
        <v>1</v>
      </c>
      <c r="U7" s="208" t="b">
        <f>H7='4.기간별 현황'!M11</f>
        <v>1</v>
      </c>
      <c r="V7" s="208" t="b">
        <f>I7='4.기간별 현황'!M12</f>
        <v>1</v>
      </c>
      <c r="W7" s="208" t="b">
        <f>J7='4.기간별 현황'!M13</f>
        <v>1</v>
      </c>
      <c r="X7" s="208" t="b">
        <f>K7='4.기간별 현황'!M14</f>
        <v>1</v>
      </c>
      <c r="Y7" s="11"/>
      <c r="Z7" s="11"/>
      <c r="AA7" s="11"/>
      <c r="AB7" s="11"/>
      <c r="AC7" s="11"/>
      <c r="AI7" s="292"/>
    </row>
    <row r="8" spans="1:35" ht="45" customHeight="1">
      <c r="A8" s="12"/>
      <c r="B8" s="519" t="s">
        <v>435</v>
      </c>
      <c r="C8" s="503">
        <f>'5.진행=유형'!D16</f>
        <v>29</v>
      </c>
      <c r="D8" s="517">
        <f>'5.진행=유형'!F16</f>
        <v>1</v>
      </c>
      <c r="E8" s="517">
        <f>'5.진행=유형'!H16</f>
        <v>32</v>
      </c>
      <c r="F8" s="517">
        <f>'5.진행=유형'!J16</f>
        <v>30</v>
      </c>
      <c r="G8" s="517">
        <f>'5.진행=유형'!L16</f>
        <v>29</v>
      </c>
      <c r="H8" s="517">
        <f>'5.진행=유형'!N16</f>
        <v>19</v>
      </c>
      <c r="I8" s="517">
        <f>'5.진행=유형'!P16</f>
        <v>36</v>
      </c>
      <c r="J8" s="517">
        <f>'5.진행=유형'!R16</f>
        <v>21</v>
      </c>
      <c r="K8" s="523">
        <f>'5.진행=유형'!T16</f>
        <v>15</v>
      </c>
      <c r="L8" s="521">
        <f>SUM(C8:K8)</f>
        <v>212</v>
      </c>
      <c r="M8" s="127"/>
      <c r="N8" s="11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1"/>
      <c r="Z8" s="11"/>
      <c r="AA8" s="11"/>
      <c r="AB8" s="11"/>
      <c r="AC8" s="11"/>
      <c r="AI8" s="292"/>
    </row>
    <row r="9" spans="1:35" ht="45" customHeight="1">
      <c r="A9" s="12"/>
      <c r="B9" s="640" t="s">
        <v>436</v>
      </c>
      <c r="C9" s="641">
        <f t="shared" ref="C9:J9" si="0">SUM(C7:C8)</f>
        <v>50</v>
      </c>
      <c r="D9" s="642">
        <f t="shared" si="0"/>
        <v>18</v>
      </c>
      <c r="E9" s="642">
        <f t="shared" si="0"/>
        <v>95</v>
      </c>
      <c r="F9" s="642">
        <f t="shared" si="0"/>
        <v>47</v>
      </c>
      <c r="G9" s="642">
        <f t="shared" si="0"/>
        <v>36</v>
      </c>
      <c r="H9" s="642">
        <f t="shared" si="0"/>
        <v>30</v>
      </c>
      <c r="I9" s="642">
        <f t="shared" si="0"/>
        <v>45</v>
      </c>
      <c r="J9" s="642">
        <f t="shared" si="0"/>
        <v>68</v>
      </c>
      <c r="K9" s="643">
        <f>SUM(K7:K8)</f>
        <v>51</v>
      </c>
      <c r="L9" s="644">
        <f>SUM(L7:L8)</f>
        <v>440</v>
      </c>
      <c r="M9" s="127"/>
      <c r="N9" s="11"/>
      <c r="O9" s="13" t="s">
        <v>270</v>
      </c>
      <c r="P9" s="11"/>
      <c r="Q9" s="11"/>
      <c r="R9" s="11"/>
      <c r="S9" s="11"/>
      <c r="T9" s="11"/>
      <c r="U9" s="11"/>
      <c r="V9" s="11"/>
      <c r="W9" s="289"/>
      <c r="X9" s="289"/>
      <c r="Y9" s="11"/>
      <c r="Z9" s="11"/>
      <c r="AA9" s="11"/>
      <c r="AB9" s="11"/>
      <c r="AC9" s="11"/>
      <c r="AI9" s="292"/>
    </row>
    <row r="10" spans="1:35" ht="30" customHeight="1">
      <c r="A10" s="12"/>
      <c r="O10" s="290"/>
      <c r="P10" s="290"/>
      <c r="Q10" s="290"/>
      <c r="R10" s="290"/>
      <c r="S10" s="290"/>
      <c r="T10" s="290"/>
      <c r="U10" s="290"/>
      <c r="V10" s="290"/>
      <c r="W10" s="290"/>
      <c r="X10" s="290"/>
    </row>
    <row r="11" spans="1:35" ht="30" customHeight="1">
      <c r="A11" s="12"/>
      <c r="O11" s="214" t="s">
        <v>271</v>
      </c>
      <c r="P11" s="214" t="s">
        <v>5</v>
      </c>
      <c r="Q11" s="214" t="s">
        <v>337</v>
      </c>
      <c r="R11" s="214" t="s">
        <v>338</v>
      </c>
      <c r="S11" s="214" t="s">
        <v>148</v>
      </c>
      <c r="T11" s="214" t="s">
        <v>7</v>
      </c>
      <c r="U11" s="214" t="s">
        <v>77</v>
      </c>
      <c r="V11" s="214" t="s">
        <v>79</v>
      </c>
      <c r="W11" s="214" t="s">
        <v>154</v>
      </c>
      <c r="X11" s="214" t="s">
        <v>155</v>
      </c>
    </row>
    <row r="12" spans="1:35" ht="30" customHeight="1">
      <c r="A12" s="12"/>
      <c r="O12" s="208" t="s">
        <v>2</v>
      </c>
      <c r="P12" s="208" t="b">
        <f>'4.기간별 현황'!N6='3.종료현황'!T56</f>
        <v>1</v>
      </c>
      <c r="Q12" s="208" t="b">
        <f>'4.기간별 현황'!N7='3.종료현황'!T59</f>
        <v>1</v>
      </c>
      <c r="R12" s="208" t="b">
        <f>'4.기간별 현황'!N8='3.종료현황'!T62</f>
        <v>1</v>
      </c>
      <c r="S12" s="208" t="b">
        <f>'4.기간별 현황'!N9='3.종료현황'!T65</f>
        <v>1</v>
      </c>
      <c r="T12" s="208" t="b">
        <f>'4.기간별 현황'!N10='3.종료현황'!T68</f>
        <v>1</v>
      </c>
      <c r="U12" s="208" t="b">
        <f>'4.기간별 현황'!N11='3.종료현황'!T71</f>
        <v>1</v>
      </c>
      <c r="V12" s="208" t="b">
        <f>'4.기간별 현황'!N12='3.종료현황'!T74</f>
        <v>1</v>
      </c>
      <c r="W12" s="208" t="b">
        <f>'4.기간별 현황'!N13='3.종료현황'!T77</f>
        <v>1</v>
      </c>
      <c r="X12" s="208" t="b">
        <f>'4.기간별 현황'!N14='3.종료현황'!T80</f>
        <v>1</v>
      </c>
    </row>
    <row r="13" spans="1:35" ht="30" customHeight="1">
      <c r="A13" s="12"/>
    </row>
    <row r="14" spans="1:35" ht="30" customHeight="1">
      <c r="A14" s="12"/>
    </row>
    <row r="15" spans="1:35" ht="30" customHeight="1">
      <c r="A15" s="12"/>
    </row>
    <row r="16" spans="1:35" ht="30" customHeight="1">
      <c r="A16" s="12"/>
    </row>
    <row r="17" spans="1:18" ht="30" customHeight="1">
      <c r="A17" s="12"/>
    </row>
    <row r="18" spans="1:18" ht="30" customHeight="1">
      <c r="A18" s="12"/>
    </row>
    <row r="19" spans="1:18" ht="30" customHeight="1">
      <c r="A19" s="12"/>
    </row>
    <row r="20" spans="1:18" ht="30" customHeight="1">
      <c r="A20" s="12"/>
    </row>
    <row r="21" spans="1:18" ht="30" customHeight="1">
      <c r="A21" s="12"/>
    </row>
    <row r="22" spans="1:18" ht="30" customHeight="1">
      <c r="A22" s="12"/>
    </row>
    <row r="23" spans="1:18" ht="30" customHeight="1">
      <c r="A23" s="12"/>
    </row>
    <row r="24" spans="1:18" ht="30" customHeight="1">
      <c r="A24" s="12"/>
    </row>
    <row r="25" spans="1:18" ht="30" customHeight="1">
      <c r="A25" s="12"/>
    </row>
    <row r="26" spans="1:18" ht="30" customHeight="1">
      <c r="A26" s="12"/>
    </row>
    <row r="27" spans="1:18" ht="30" customHeight="1">
      <c r="A27" s="12"/>
    </row>
    <row r="28" spans="1:18" ht="30" customHeight="1">
      <c r="A28" s="12"/>
    </row>
    <row r="29" spans="1:18" ht="30" customHeight="1">
      <c r="A29" s="12"/>
    </row>
    <row r="30" spans="1:18" ht="30" customHeight="1">
      <c r="A30" s="12"/>
      <c r="O30" s="300" t="str">
        <f>'1.배관망 현황'!B26</f>
        <v xml:space="preserve"> 2014년 상반기</v>
      </c>
      <c r="P30" s="300"/>
      <c r="Q30" s="300"/>
      <c r="R30" s="300" t="str">
        <f>'1.배관망 현황'!B27</f>
        <v xml:space="preserve"> 2015년 상반기</v>
      </c>
    </row>
    <row r="31" spans="1:18" ht="15.75" customHeight="1">
      <c r="A31" s="12"/>
      <c r="O31" s="326" t="s">
        <v>272</v>
      </c>
      <c r="P31" s="326" t="s">
        <v>145</v>
      </c>
      <c r="Q31" s="326"/>
      <c r="R31" s="326" t="s">
        <v>272</v>
      </c>
    </row>
    <row r="32" spans="1:18" ht="30" customHeight="1">
      <c r="B32" s="13" t="s">
        <v>639</v>
      </c>
      <c r="O32" s="326">
        <v>362</v>
      </c>
      <c r="P32" s="326">
        <f>R32-O32</f>
        <v>78</v>
      </c>
      <c r="Q32" s="326"/>
      <c r="R32" s="326">
        <f>L9</f>
        <v>440</v>
      </c>
    </row>
    <row r="33" spans="2:18" ht="30" customHeight="1">
      <c r="B33" s="13" t="s">
        <v>638</v>
      </c>
      <c r="O33" s="351">
        <f>(C9+D9+E9)/L9</f>
        <v>0.37045454545454548</v>
      </c>
      <c r="P33" s="326"/>
      <c r="Q33" s="326"/>
      <c r="R33" s="326"/>
    </row>
    <row r="34" spans="2:18" ht="30" customHeight="1">
      <c r="B34" s="13" t="s">
        <v>675</v>
      </c>
      <c r="O34" s="351">
        <f>'5.진행=유형'!Z6</f>
        <v>0.34545454545454546</v>
      </c>
      <c r="P34" s="326"/>
      <c r="Q34" s="326"/>
      <c r="R34" s="326"/>
    </row>
    <row r="35" spans="2:18" s="290" customFormat="1" ht="30" customHeight="1"/>
    <row r="36" spans="2:18" s="290" customFormat="1" ht="30" customHeight="1"/>
    <row r="37" spans="2:18" ht="30" customHeight="1"/>
    <row r="38" spans="2:18" ht="30" customHeight="1"/>
    <row r="39" spans="2:18" ht="30" customHeight="1"/>
  </sheetData>
  <phoneticPr fontId="6" type="noConversion"/>
  <conditionalFormatting sqref="N1:AB1048576">
    <cfRule type="containsText" dxfId="8" priority="1" operator="containsText" text="false">
      <formula>NOT(ISERROR(SEARCH("false",N1)))</formula>
    </cfRule>
  </conditionalFormatting>
  <pageMargins left="0.47244094488188981" right="0.47244094488188981" top="0.78740157480314965" bottom="0.39370078740157483" header="0.39370078740157483" footer="0.39370078740157483"/>
  <pageSetup paperSize="9" scale="70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AV42"/>
  <sheetViews>
    <sheetView zoomScale="80" zoomScaleNormal="80" zoomScaleSheetLayoutView="90" workbookViewId="0">
      <selection activeCell="X35" sqref="X35"/>
    </sheetView>
  </sheetViews>
  <sheetFormatPr defaultRowHeight="18.75"/>
  <cols>
    <col min="1" max="1" width="2.375" style="11" customWidth="1"/>
    <col min="2" max="2" width="11.125" style="11" customWidth="1"/>
    <col min="3" max="23" width="5.625" style="11" customWidth="1"/>
    <col min="24" max="24" width="9.125" style="11" customWidth="1"/>
    <col min="25" max="25" width="7.75" style="11" customWidth="1"/>
    <col min="26" max="27" width="9" style="321" customWidth="1"/>
    <col min="28" max="48" width="8.375" style="321" customWidth="1"/>
    <col min="49" max="68" width="9" style="17" customWidth="1"/>
    <col min="69" max="16384" width="9" style="17"/>
  </cols>
  <sheetData>
    <row r="1" spans="2:48" ht="20.100000000000001" customHeight="1"/>
    <row r="2" spans="2:48" ht="20.25">
      <c r="B2" s="515" t="s">
        <v>536</v>
      </c>
    </row>
    <row r="3" spans="2:48">
      <c r="V3" s="291"/>
      <c r="W3" s="83"/>
      <c r="X3" s="83" t="s">
        <v>121</v>
      </c>
      <c r="Y3" s="291"/>
    </row>
    <row r="4" spans="2:48">
      <c r="B4" s="1242" t="s">
        <v>54</v>
      </c>
      <c r="C4" s="583" t="s">
        <v>360</v>
      </c>
      <c r="D4" s="576"/>
      <c r="E4" s="577" t="s">
        <v>361</v>
      </c>
      <c r="F4" s="575"/>
      <c r="G4" s="583" t="s">
        <v>362</v>
      </c>
      <c r="H4" s="576"/>
      <c r="I4" s="577" t="s">
        <v>363</v>
      </c>
      <c r="J4" s="575"/>
      <c r="K4" s="583" t="s">
        <v>364</v>
      </c>
      <c r="L4" s="576"/>
      <c r="M4" s="1261" t="s">
        <v>365</v>
      </c>
      <c r="N4" s="1262"/>
      <c r="O4" s="1263" t="s">
        <v>366</v>
      </c>
      <c r="P4" s="1264"/>
      <c r="Q4" s="1267" t="s">
        <v>367</v>
      </c>
      <c r="R4" s="1267"/>
      <c r="S4" s="1242" t="s">
        <v>368</v>
      </c>
      <c r="T4" s="1267"/>
      <c r="U4" s="583" t="s">
        <v>4</v>
      </c>
      <c r="V4" s="574"/>
      <c r="W4" s="576"/>
      <c r="X4" s="1224" t="s">
        <v>544</v>
      </c>
      <c r="Y4" s="352"/>
      <c r="AA4" s="1265" t="s">
        <v>54</v>
      </c>
      <c r="AB4" s="479" t="s">
        <v>375</v>
      </c>
      <c r="AC4" s="480"/>
      <c r="AD4" s="481" t="s">
        <v>376</v>
      </c>
      <c r="AE4" s="481"/>
      <c r="AF4" s="479" t="s">
        <v>377</v>
      </c>
      <c r="AG4" s="480"/>
      <c r="AH4" s="479" t="s">
        <v>378</v>
      </c>
      <c r="AI4" s="480"/>
      <c r="AJ4" s="479" t="s">
        <v>379</v>
      </c>
      <c r="AK4" s="480"/>
      <c r="AL4" s="479" t="s">
        <v>80</v>
      </c>
      <c r="AM4" s="480"/>
      <c r="AN4" s="479" t="s">
        <v>81</v>
      </c>
      <c r="AO4" s="480"/>
      <c r="AP4" s="479" t="s">
        <v>381</v>
      </c>
      <c r="AQ4" s="480"/>
      <c r="AR4" s="481" t="s">
        <v>382</v>
      </c>
      <c r="AS4" s="481"/>
      <c r="AT4" s="479" t="s">
        <v>4</v>
      </c>
      <c r="AU4" s="480"/>
      <c r="AV4" s="480"/>
    </row>
    <row r="5" spans="2:48">
      <c r="B5" s="1260"/>
      <c r="C5" s="885" t="s">
        <v>432</v>
      </c>
      <c r="D5" s="622" t="s">
        <v>433</v>
      </c>
      <c r="E5" s="885" t="s">
        <v>432</v>
      </c>
      <c r="F5" s="622" t="s">
        <v>433</v>
      </c>
      <c r="G5" s="885" t="s">
        <v>432</v>
      </c>
      <c r="H5" s="622" t="s">
        <v>433</v>
      </c>
      <c r="I5" s="885" t="s">
        <v>432</v>
      </c>
      <c r="J5" s="622" t="s">
        <v>433</v>
      </c>
      <c r="K5" s="885" t="s">
        <v>432</v>
      </c>
      <c r="L5" s="622" t="s">
        <v>433</v>
      </c>
      <c r="M5" s="885" t="s">
        <v>432</v>
      </c>
      <c r="N5" s="622" t="s">
        <v>433</v>
      </c>
      <c r="O5" s="885" t="s">
        <v>432</v>
      </c>
      <c r="P5" s="622" t="s">
        <v>433</v>
      </c>
      <c r="Q5" s="885" t="s">
        <v>432</v>
      </c>
      <c r="R5" s="622" t="s">
        <v>433</v>
      </c>
      <c r="S5" s="885" t="s">
        <v>432</v>
      </c>
      <c r="T5" s="886" t="s">
        <v>433</v>
      </c>
      <c r="U5" s="885" t="s">
        <v>432</v>
      </c>
      <c r="V5" s="887" t="s">
        <v>431</v>
      </c>
      <c r="W5" s="622" t="s">
        <v>434</v>
      </c>
      <c r="X5" s="1225"/>
      <c r="Y5" s="104"/>
      <c r="AA5" s="1266"/>
      <c r="AB5" s="219" t="s">
        <v>383</v>
      </c>
      <c r="AC5" s="219" t="s">
        <v>384</v>
      </c>
      <c r="AD5" s="219" t="s">
        <v>383</v>
      </c>
      <c r="AE5" s="219" t="s">
        <v>384</v>
      </c>
      <c r="AF5" s="219" t="s">
        <v>383</v>
      </c>
      <c r="AG5" s="219" t="s">
        <v>384</v>
      </c>
      <c r="AH5" s="219" t="s">
        <v>383</v>
      </c>
      <c r="AI5" s="219" t="s">
        <v>384</v>
      </c>
      <c r="AJ5" s="219" t="s">
        <v>383</v>
      </c>
      <c r="AK5" s="219" t="s">
        <v>384</v>
      </c>
      <c r="AL5" s="219" t="s">
        <v>383</v>
      </c>
      <c r="AM5" s="219" t="s">
        <v>384</v>
      </c>
      <c r="AN5" s="219" t="s">
        <v>383</v>
      </c>
      <c r="AO5" s="219" t="s">
        <v>384</v>
      </c>
      <c r="AP5" s="219" t="s">
        <v>383</v>
      </c>
      <c r="AQ5" s="219" t="s">
        <v>384</v>
      </c>
      <c r="AR5" s="219" t="s">
        <v>383</v>
      </c>
      <c r="AS5" s="219" t="s">
        <v>384</v>
      </c>
      <c r="AT5" s="219" t="s">
        <v>383</v>
      </c>
      <c r="AU5" s="219" t="s">
        <v>384</v>
      </c>
      <c r="AV5" s="219" t="s">
        <v>373</v>
      </c>
    </row>
    <row r="6" spans="2:48">
      <c r="B6" s="582" t="s">
        <v>175</v>
      </c>
      <c r="C6" s="121">
        <v>8</v>
      </c>
      <c r="D6" s="62">
        <v>7</v>
      </c>
      <c r="E6" s="460">
        <v>8</v>
      </c>
      <c r="F6" s="444"/>
      <c r="G6" s="504">
        <v>28</v>
      </c>
      <c r="H6" s="505">
        <v>7</v>
      </c>
      <c r="I6" s="460">
        <v>10</v>
      </c>
      <c r="J6" s="444">
        <v>5</v>
      </c>
      <c r="K6" s="121">
        <v>5</v>
      </c>
      <c r="L6" s="62">
        <v>6</v>
      </c>
      <c r="M6" s="460">
        <v>7</v>
      </c>
      <c r="N6" s="444">
        <v>6</v>
      </c>
      <c r="O6" s="121">
        <v>7</v>
      </c>
      <c r="P6" s="62">
        <v>8</v>
      </c>
      <c r="Q6" s="460">
        <v>20</v>
      </c>
      <c r="R6" s="444">
        <v>5</v>
      </c>
      <c r="S6" s="121">
        <v>14</v>
      </c>
      <c r="T6" s="882">
        <v>1</v>
      </c>
      <c r="U6" s="121">
        <f>SUM(C6,E6,G6,I6,K6,M6,O6,Q6,S6)</f>
        <v>107</v>
      </c>
      <c r="V6" s="313">
        <f>SUM(D6,F6,H6,J6,L6,N6,P6,R6,T6)</f>
        <v>45</v>
      </c>
      <c r="W6" s="62">
        <f t="shared" ref="W6:W16" si="0">SUM(U6:V6)</f>
        <v>152</v>
      </c>
      <c r="X6" s="1081">
        <f>W6/$W$16</f>
        <v>0.34545454545454546</v>
      </c>
      <c r="Y6" s="306"/>
      <c r="Z6" s="353">
        <f t="shared" ref="Z6:Z16" si="1">W6/$W$16</f>
        <v>0.34545454545454546</v>
      </c>
      <c r="AA6" s="224" t="s">
        <v>175</v>
      </c>
      <c r="AB6" s="224">
        <f>C6</f>
        <v>8</v>
      </c>
      <c r="AC6" s="224">
        <f>D6</f>
        <v>7</v>
      </c>
      <c r="AD6" s="224">
        <f>E6</f>
        <v>8</v>
      </c>
      <c r="AE6" s="224">
        <f>F6</f>
        <v>0</v>
      </c>
      <c r="AF6" s="224">
        <f>G6</f>
        <v>28</v>
      </c>
      <c r="AG6" s="224">
        <f t="shared" ref="AG6:AS6" si="2">H6</f>
        <v>7</v>
      </c>
      <c r="AH6" s="224">
        <f t="shared" si="2"/>
        <v>10</v>
      </c>
      <c r="AI6" s="224">
        <f t="shared" si="2"/>
        <v>5</v>
      </c>
      <c r="AJ6" s="224">
        <f t="shared" si="2"/>
        <v>5</v>
      </c>
      <c r="AK6" s="224">
        <f t="shared" si="2"/>
        <v>6</v>
      </c>
      <c r="AL6" s="224">
        <f t="shared" si="2"/>
        <v>7</v>
      </c>
      <c r="AM6" s="224">
        <f t="shared" si="2"/>
        <v>6</v>
      </c>
      <c r="AN6" s="224">
        <f t="shared" si="2"/>
        <v>7</v>
      </c>
      <c r="AO6" s="224">
        <f t="shared" si="2"/>
        <v>8</v>
      </c>
      <c r="AP6" s="224">
        <f t="shared" si="2"/>
        <v>20</v>
      </c>
      <c r="AQ6" s="224">
        <f t="shared" si="2"/>
        <v>5</v>
      </c>
      <c r="AR6" s="224">
        <f t="shared" si="2"/>
        <v>14</v>
      </c>
      <c r="AS6" s="224">
        <f t="shared" si="2"/>
        <v>1</v>
      </c>
      <c r="AT6" s="224">
        <f>SUM(AB6,AD6,AF6,AH6,AJ6,AL6,AN6,AP6,AR6)</f>
        <v>107</v>
      </c>
      <c r="AU6" s="224">
        <f>SUM(AC6,AE6,AG6,AI6,AK6,AM6,AO6,AQ6,AS6)</f>
        <v>45</v>
      </c>
      <c r="AV6" s="224">
        <f>SUM(AT6:AU6)</f>
        <v>152</v>
      </c>
    </row>
    <row r="7" spans="2:48">
      <c r="B7" s="567" t="s">
        <v>177</v>
      </c>
      <c r="C7" s="118">
        <v>1</v>
      </c>
      <c r="D7" s="315">
        <v>14</v>
      </c>
      <c r="E7" s="459"/>
      <c r="F7" s="568"/>
      <c r="G7" s="645">
        <v>3</v>
      </c>
      <c r="H7" s="646">
        <v>8</v>
      </c>
      <c r="I7" s="459">
        <v>2</v>
      </c>
      <c r="J7" s="568">
        <v>6</v>
      </c>
      <c r="K7" s="118">
        <v>1</v>
      </c>
      <c r="L7" s="315">
        <v>9</v>
      </c>
      <c r="M7" s="459">
        <v>1</v>
      </c>
      <c r="N7" s="568">
        <v>4</v>
      </c>
      <c r="O7" s="118"/>
      <c r="P7" s="315">
        <v>5</v>
      </c>
      <c r="Q7" s="459">
        <v>7</v>
      </c>
      <c r="R7" s="568"/>
      <c r="S7" s="118">
        <v>6</v>
      </c>
      <c r="T7" s="455">
        <v>5</v>
      </c>
      <c r="U7" s="118">
        <f>SUM(C7,E7,G7,I7,K7,M7,O7,Q7,S7)</f>
        <v>21</v>
      </c>
      <c r="V7" s="313">
        <f t="shared" ref="V7:V15" si="3">SUM(D7,F7,H7,J7,L7,N7,P7,R7,T7)</f>
        <v>51</v>
      </c>
      <c r="W7" s="315">
        <f t="shared" si="0"/>
        <v>72</v>
      </c>
      <c r="X7" s="1082">
        <f t="shared" ref="X7:X16" si="4">W7/$W$16</f>
        <v>0.16363636363636364</v>
      </c>
      <c r="Y7" s="306"/>
      <c r="Z7" s="353">
        <f t="shared" si="1"/>
        <v>0.16363636363636364</v>
      </c>
      <c r="AA7" s="224" t="s">
        <v>177</v>
      </c>
      <c r="AB7" s="224">
        <f t="shared" ref="AB7:AB15" si="5">C7</f>
        <v>1</v>
      </c>
      <c r="AC7" s="224">
        <f t="shared" ref="AC7:AC15" si="6">D7</f>
        <v>14</v>
      </c>
      <c r="AD7" s="224">
        <f t="shared" ref="AD7:AD15" si="7">E7</f>
        <v>0</v>
      </c>
      <c r="AE7" s="224">
        <f t="shared" ref="AE7:AE15" si="8">F7</f>
        <v>0</v>
      </c>
      <c r="AF7" s="224">
        <f t="shared" ref="AF7:AF15" si="9">G7</f>
        <v>3</v>
      </c>
      <c r="AG7" s="224">
        <f t="shared" ref="AG7:AG15" si="10">H7</f>
        <v>8</v>
      </c>
      <c r="AH7" s="224">
        <f t="shared" ref="AH7:AH15" si="11">I7</f>
        <v>2</v>
      </c>
      <c r="AI7" s="224">
        <f t="shared" ref="AI7:AI15" si="12">J7</f>
        <v>6</v>
      </c>
      <c r="AJ7" s="224">
        <f t="shared" ref="AJ7:AJ15" si="13">K7</f>
        <v>1</v>
      </c>
      <c r="AK7" s="224">
        <f t="shared" ref="AK7:AK15" si="14">L7</f>
        <v>9</v>
      </c>
      <c r="AL7" s="224">
        <f t="shared" ref="AL7:AL15" si="15">M7</f>
        <v>1</v>
      </c>
      <c r="AM7" s="224">
        <f t="shared" ref="AM7:AM15" si="16">N7</f>
        <v>4</v>
      </c>
      <c r="AN7" s="224">
        <f t="shared" ref="AN7:AN15" si="17">O7</f>
        <v>0</v>
      </c>
      <c r="AO7" s="224">
        <f t="shared" ref="AO7:AO15" si="18">P7</f>
        <v>5</v>
      </c>
      <c r="AP7" s="224">
        <f t="shared" ref="AP7:AP15" si="19">Q7</f>
        <v>7</v>
      </c>
      <c r="AQ7" s="224">
        <f t="shared" ref="AQ7:AQ15" si="20">R7</f>
        <v>0</v>
      </c>
      <c r="AR7" s="224">
        <f t="shared" ref="AR7:AR15" si="21">S7</f>
        <v>6</v>
      </c>
      <c r="AS7" s="224">
        <f t="shared" ref="AS7:AS15" si="22">T7</f>
        <v>5</v>
      </c>
      <c r="AT7" s="224">
        <f t="shared" ref="AT7:AT15" si="23">SUM(AB7,AD7,AF7,AH7,AJ7,AL7,AN7,AP7,AR7)</f>
        <v>21</v>
      </c>
      <c r="AU7" s="224">
        <f t="shared" ref="AU7:AU15" si="24">SUM(AC7,AE7,AG7,AI7,AK7,AM7,AO7,AQ7,AS7)</f>
        <v>51</v>
      </c>
      <c r="AV7" s="224">
        <f t="shared" ref="AV7:AV16" si="25">SUM(AT7:AU7)</f>
        <v>72</v>
      </c>
    </row>
    <row r="8" spans="2:48">
      <c r="B8" s="567" t="s">
        <v>178</v>
      </c>
      <c r="C8" s="118">
        <v>1</v>
      </c>
      <c r="D8" s="315">
        <v>1</v>
      </c>
      <c r="E8" s="459"/>
      <c r="F8" s="568"/>
      <c r="G8" s="645">
        <v>4</v>
      </c>
      <c r="H8" s="646">
        <v>2</v>
      </c>
      <c r="I8" s="459">
        <v>2</v>
      </c>
      <c r="J8" s="568">
        <v>8</v>
      </c>
      <c r="K8" s="118"/>
      <c r="L8" s="315">
        <v>6</v>
      </c>
      <c r="M8" s="459"/>
      <c r="N8" s="568">
        <v>6</v>
      </c>
      <c r="O8" s="118">
        <v>1</v>
      </c>
      <c r="P8" s="315">
        <v>4</v>
      </c>
      <c r="Q8" s="459">
        <v>4</v>
      </c>
      <c r="R8" s="568">
        <v>11</v>
      </c>
      <c r="S8" s="649">
        <v>1</v>
      </c>
      <c r="T8" s="883">
        <v>3</v>
      </c>
      <c r="U8" s="121">
        <f t="shared" ref="U8:U15" si="26">SUM(C8,E8,G8,I8,K8,M8,O8,Q8,S8)</f>
        <v>13</v>
      </c>
      <c r="V8" s="313">
        <f t="shared" si="3"/>
        <v>41</v>
      </c>
      <c r="W8" s="315">
        <f t="shared" si="0"/>
        <v>54</v>
      </c>
      <c r="X8" s="1082">
        <f t="shared" si="4"/>
        <v>0.12272727272727273</v>
      </c>
      <c r="Y8" s="306"/>
      <c r="Z8" s="353">
        <f t="shared" si="1"/>
        <v>0.12272727272727273</v>
      </c>
      <c r="AA8" s="224" t="s">
        <v>178</v>
      </c>
      <c r="AB8" s="224">
        <f t="shared" si="5"/>
        <v>1</v>
      </c>
      <c r="AC8" s="224">
        <f t="shared" si="6"/>
        <v>1</v>
      </c>
      <c r="AD8" s="224">
        <f t="shared" si="7"/>
        <v>0</v>
      </c>
      <c r="AE8" s="224">
        <f t="shared" si="8"/>
        <v>0</v>
      </c>
      <c r="AF8" s="224">
        <f t="shared" si="9"/>
        <v>4</v>
      </c>
      <c r="AG8" s="224">
        <f t="shared" si="10"/>
        <v>2</v>
      </c>
      <c r="AH8" s="224">
        <f t="shared" si="11"/>
        <v>2</v>
      </c>
      <c r="AI8" s="224">
        <f t="shared" si="12"/>
        <v>8</v>
      </c>
      <c r="AJ8" s="224">
        <f t="shared" si="13"/>
        <v>0</v>
      </c>
      <c r="AK8" s="224">
        <f t="shared" si="14"/>
        <v>6</v>
      </c>
      <c r="AL8" s="224">
        <f t="shared" si="15"/>
        <v>0</v>
      </c>
      <c r="AM8" s="224">
        <f t="shared" si="16"/>
        <v>6</v>
      </c>
      <c r="AN8" s="224">
        <f t="shared" si="17"/>
        <v>1</v>
      </c>
      <c r="AO8" s="224">
        <f t="shared" si="18"/>
        <v>4</v>
      </c>
      <c r="AP8" s="224">
        <f t="shared" si="19"/>
        <v>4</v>
      </c>
      <c r="AQ8" s="224">
        <f t="shared" si="20"/>
        <v>11</v>
      </c>
      <c r="AR8" s="224">
        <f t="shared" si="21"/>
        <v>1</v>
      </c>
      <c r="AS8" s="224">
        <f t="shared" si="22"/>
        <v>3</v>
      </c>
      <c r="AT8" s="224">
        <f t="shared" si="23"/>
        <v>13</v>
      </c>
      <c r="AU8" s="224">
        <f t="shared" si="24"/>
        <v>41</v>
      </c>
      <c r="AV8" s="224">
        <f t="shared" si="25"/>
        <v>54</v>
      </c>
    </row>
    <row r="9" spans="2:48">
      <c r="B9" s="567" t="s">
        <v>214</v>
      </c>
      <c r="C9" s="118">
        <v>5</v>
      </c>
      <c r="D9" s="315"/>
      <c r="E9" s="459">
        <v>4</v>
      </c>
      <c r="F9" s="568"/>
      <c r="G9" s="645">
        <v>7</v>
      </c>
      <c r="H9" s="646">
        <v>1</v>
      </c>
      <c r="I9" s="459">
        <v>3</v>
      </c>
      <c r="J9" s="568"/>
      <c r="K9" s="118"/>
      <c r="L9" s="315"/>
      <c r="M9" s="459"/>
      <c r="N9" s="568"/>
      <c r="O9" s="118"/>
      <c r="P9" s="315">
        <v>2</v>
      </c>
      <c r="Q9" s="459">
        <v>6</v>
      </c>
      <c r="R9" s="568"/>
      <c r="S9" s="118">
        <v>5</v>
      </c>
      <c r="T9" s="455"/>
      <c r="U9" s="118">
        <f t="shared" si="26"/>
        <v>30</v>
      </c>
      <c r="V9" s="313">
        <f t="shared" si="3"/>
        <v>3</v>
      </c>
      <c r="W9" s="315">
        <f t="shared" si="0"/>
        <v>33</v>
      </c>
      <c r="X9" s="1082">
        <f t="shared" si="4"/>
        <v>7.4999999999999997E-2</v>
      </c>
      <c r="Y9" s="306"/>
      <c r="Z9" s="353">
        <f t="shared" si="1"/>
        <v>7.4999999999999997E-2</v>
      </c>
      <c r="AA9" s="224" t="s">
        <v>214</v>
      </c>
      <c r="AB9" s="224">
        <f t="shared" si="5"/>
        <v>5</v>
      </c>
      <c r="AC9" s="224">
        <f t="shared" si="6"/>
        <v>0</v>
      </c>
      <c r="AD9" s="224">
        <f t="shared" si="7"/>
        <v>4</v>
      </c>
      <c r="AE9" s="224">
        <f t="shared" si="8"/>
        <v>0</v>
      </c>
      <c r="AF9" s="224">
        <f t="shared" si="9"/>
        <v>7</v>
      </c>
      <c r="AG9" s="224">
        <f t="shared" si="10"/>
        <v>1</v>
      </c>
      <c r="AH9" s="224">
        <f t="shared" si="11"/>
        <v>3</v>
      </c>
      <c r="AI9" s="224">
        <f t="shared" si="12"/>
        <v>0</v>
      </c>
      <c r="AJ9" s="224">
        <f t="shared" si="13"/>
        <v>0</v>
      </c>
      <c r="AK9" s="224">
        <f t="shared" si="14"/>
        <v>0</v>
      </c>
      <c r="AL9" s="224">
        <f t="shared" si="15"/>
        <v>0</v>
      </c>
      <c r="AM9" s="224">
        <f t="shared" si="16"/>
        <v>0</v>
      </c>
      <c r="AN9" s="224">
        <f t="shared" si="17"/>
        <v>0</v>
      </c>
      <c r="AO9" s="224">
        <f t="shared" si="18"/>
        <v>2</v>
      </c>
      <c r="AP9" s="224">
        <f t="shared" si="19"/>
        <v>6</v>
      </c>
      <c r="AQ9" s="224">
        <f t="shared" si="20"/>
        <v>0</v>
      </c>
      <c r="AR9" s="224">
        <f t="shared" si="21"/>
        <v>5</v>
      </c>
      <c r="AS9" s="224">
        <f t="shared" si="22"/>
        <v>0</v>
      </c>
      <c r="AT9" s="224">
        <f t="shared" si="23"/>
        <v>30</v>
      </c>
      <c r="AU9" s="224">
        <f t="shared" si="24"/>
        <v>3</v>
      </c>
      <c r="AV9" s="224">
        <f t="shared" si="25"/>
        <v>33</v>
      </c>
    </row>
    <row r="10" spans="2:48">
      <c r="B10" s="567" t="s">
        <v>358</v>
      </c>
      <c r="C10" s="118">
        <v>1</v>
      </c>
      <c r="D10" s="315">
        <v>2</v>
      </c>
      <c r="E10" s="459">
        <v>1</v>
      </c>
      <c r="F10" s="568">
        <v>1</v>
      </c>
      <c r="G10" s="645">
        <v>5</v>
      </c>
      <c r="H10" s="646">
        <v>9</v>
      </c>
      <c r="I10" s="459"/>
      <c r="J10" s="568">
        <v>6</v>
      </c>
      <c r="K10" s="118"/>
      <c r="L10" s="315">
        <v>2</v>
      </c>
      <c r="M10" s="459">
        <v>2</v>
      </c>
      <c r="N10" s="455"/>
      <c r="O10" s="118"/>
      <c r="P10" s="315">
        <v>2</v>
      </c>
      <c r="Q10" s="459">
        <v>2</v>
      </c>
      <c r="R10" s="568">
        <v>1</v>
      </c>
      <c r="S10" s="118">
        <v>5</v>
      </c>
      <c r="T10" s="455">
        <v>1</v>
      </c>
      <c r="U10" s="121">
        <f t="shared" si="26"/>
        <v>16</v>
      </c>
      <c r="V10" s="313">
        <f t="shared" si="3"/>
        <v>24</v>
      </c>
      <c r="W10" s="315">
        <f t="shared" si="0"/>
        <v>40</v>
      </c>
      <c r="X10" s="1082">
        <f t="shared" si="4"/>
        <v>9.0909090909090912E-2</v>
      </c>
      <c r="Y10" s="306"/>
      <c r="Z10" s="353">
        <f t="shared" si="1"/>
        <v>9.0909090909090912E-2</v>
      </c>
      <c r="AA10" s="224" t="s">
        <v>385</v>
      </c>
      <c r="AB10" s="224">
        <f t="shared" si="5"/>
        <v>1</v>
      </c>
      <c r="AC10" s="224">
        <f t="shared" si="6"/>
        <v>2</v>
      </c>
      <c r="AD10" s="224">
        <f t="shared" si="7"/>
        <v>1</v>
      </c>
      <c r="AE10" s="224">
        <f t="shared" si="8"/>
        <v>1</v>
      </c>
      <c r="AF10" s="224">
        <f t="shared" si="9"/>
        <v>5</v>
      </c>
      <c r="AG10" s="224">
        <f t="shared" si="10"/>
        <v>9</v>
      </c>
      <c r="AH10" s="224">
        <f t="shared" si="11"/>
        <v>0</v>
      </c>
      <c r="AI10" s="224">
        <f t="shared" si="12"/>
        <v>6</v>
      </c>
      <c r="AJ10" s="224">
        <f t="shared" si="13"/>
        <v>0</v>
      </c>
      <c r="AK10" s="224">
        <f t="shared" si="14"/>
        <v>2</v>
      </c>
      <c r="AL10" s="224">
        <f t="shared" si="15"/>
        <v>2</v>
      </c>
      <c r="AM10" s="224">
        <f t="shared" si="16"/>
        <v>0</v>
      </c>
      <c r="AN10" s="224">
        <f t="shared" si="17"/>
        <v>0</v>
      </c>
      <c r="AO10" s="224">
        <f t="shared" si="18"/>
        <v>2</v>
      </c>
      <c r="AP10" s="224">
        <f t="shared" si="19"/>
        <v>2</v>
      </c>
      <c r="AQ10" s="224">
        <f t="shared" si="20"/>
        <v>1</v>
      </c>
      <c r="AR10" s="224">
        <f t="shared" si="21"/>
        <v>5</v>
      </c>
      <c r="AS10" s="224">
        <f t="shared" si="22"/>
        <v>1</v>
      </c>
      <c r="AT10" s="224">
        <f t="shared" si="23"/>
        <v>16</v>
      </c>
      <c r="AU10" s="224">
        <f t="shared" si="24"/>
        <v>24</v>
      </c>
      <c r="AV10" s="224">
        <f t="shared" si="25"/>
        <v>40</v>
      </c>
    </row>
    <row r="11" spans="2:48">
      <c r="B11" s="567" t="s">
        <v>215</v>
      </c>
      <c r="C11" s="118">
        <v>1</v>
      </c>
      <c r="D11" s="315">
        <v>1</v>
      </c>
      <c r="E11" s="459"/>
      <c r="F11" s="568"/>
      <c r="G11" s="645">
        <v>3</v>
      </c>
      <c r="H11" s="646">
        <v>1</v>
      </c>
      <c r="I11" s="459"/>
      <c r="J11" s="568">
        <v>2</v>
      </c>
      <c r="K11" s="118"/>
      <c r="L11" s="315"/>
      <c r="M11" s="459">
        <v>1</v>
      </c>
      <c r="N11" s="568"/>
      <c r="O11" s="118"/>
      <c r="P11" s="315"/>
      <c r="Q11" s="459"/>
      <c r="R11" s="568"/>
      <c r="S11" s="118">
        <v>1</v>
      </c>
      <c r="T11" s="455">
        <v>2</v>
      </c>
      <c r="U11" s="118">
        <f t="shared" si="26"/>
        <v>6</v>
      </c>
      <c r="V11" s="313">
        <f t="shared" si="3"/>
        <v>6</v>
      </c>
      <c r="W11" s="315">
        <f t="shared" si="0"/>
        <v>12</v>
      </c>
      <c r="X11" s="1082">
        <f t="shared" si="4"/>
        <v>2.7272727272727271E-2</v>
      </c>
      <c r="Y11" s="306"/>
      <c r="Z11" s="353">
        <f t="shared" si="1"/>
        <v>2.7272727272727271E-2</v>
      </c>
      <c r="AA11" s="224" t="s">
        <v>215</v>
      </c>
      <c r="AB11" s="224">
        <f t="shared" si="5"/>
        <v>1</v>
      </c>
      <c r="AC11" s="224">
        <f t="shared" si="6"/>
        <v>1</v>
      </c>
      <c r="AD11" s="224">
        <f t="shared" si="7"/>
        <v>0</v>
      </c>
      <c r="AE11" s="224">
        <f t="shared" si="8"/>
        <v>0</v>
      </c>
      <c r="AF11" s="224">
        <f t="shared" si="9"/>
        <v>3</v>
      </c>
      <c r="AG11" s="224">
        <f t="shared" si="10"/>
        <v>1</v>
      </c>
      <c r="AH11" s="224">
        <f t="shared" si="11"/>
        <v>0</v>
      </c>
      <c r="AI11" s="224">
        <f t="shared" si="12"/>
        <v>2</v>
      </c>
      <c r="AJ11" s="224">
        <f t="shared" si="13"/>
        <v>0</v>
      </c>
      <c r="AK11" s="224">
        <f t="shared" si="14"/>
        <v>0</v>
      </c>
      <c r="AL11" s="224">
        <f t="shared" si="15"/>
        <v>1</v>
      </c>
      <c r="AM11" s="224">
        <f t="shared" si="16"/>
        <v>0</v>
      </c>
      <c r="AN11" s="224">
        <f t="shared" si="17"/>
        <v>0</v>
      </c>
      <c r="AO11" s="224">
        <f t="shared" si="18"/>
        <v>0</v>
      </c>
      <c r="AP11" s="224">
        <f t="shared" si="19"/>
        <v>0</v>
      </c>
      <c r="AQ11" s="224">
        <f t="shared" si="20"/>
        <v>0</v>
      </c>
      <c r="AR11" s="224">
        <f t="shared" si="21"/>
        <v>1</v>
      </c>
      <c r="AS11" s="224">
        <f t="shared" si="22"/>
        <v>2</v>
      </c>
      <c r="AT11" s="224">
        <f t="shared" si="23"/>
        <v>6</v>
      </c>
      <c r="AU11" s="224">
        <f t="shared" si="24"/>
        <v>6</v>
      </c>
      <c r="AV11" s="224">
        <f t="shared" si="25"/>
        <v>12</v>
      </c>
    </row>
    <row r="12" spans="2:48">
      <c r="B12" s="567" t="s">
        <v>359</v>
      </c>
      <c r="C12" s="118"/>
      <c r="D12" s="315"/>
      <c r="E12" s="459"/>
      <c r="F12" s="568"/>
      <c r="G12" s="645">
        <v>1</v>
      </c>
      <c r="H12" s="646">
        <v>2</v>
      </c>
      <c r="I12" s="459"/>
      <c r="J12" s="568"/>
      <c r="K12" s="118"/>
      <c r="L12" s="315"/>
      <c r="M12" s="459"/>
      <c r="N12" s="568"/>
      <c r="O12" s="118"/>
      <c r="P12" s="315"/>
      <c r="Q12" s="459"/>
      <c r="R12" s="568"/>
      <c r="S12" s="118"/>
      <c r="T12" s="455"/>
      <c r="U12" s="121">
        <f t="shared" si="26"/>
        <v>1</v>
      </c>
      <c r="V12" s="313">
        <f t="shared" si="3"/>
        <v>2</v>
      </c>
      <c r="W12" s="315">
        <f t="shared" si="0"/>
        <v>3</v>
      </c>
      <c r="X12" s="1082">
        <f t="shared" si="4"/>
        <v>6.8181818181818179E-3</v>
      </c>
      <c r="Y12" s="306"/>
      <c r="Z12" s="353">
        <f t="shared" si="1"/>
        <v>6.8181818181818179E-3</v>
      </c>
      <c r="AA12" s="224" t="s">
        <v>386</v>
      </c>
      <c r="AB12" s="224">
        <f t="shared" si="5"/>
        <v>0</v>
      </c>
      <c r="AC12" s="224">
        <f t="shared" si="6"/>
        <v>0</v>
      </c>
      <c r="AD12" s="224">
        <f t="shared" si="7"/>
        <v>0</v>
      </c>
      <c r="AE12" s="224">
        <f t="shared" si="8"/>
        <v>0</v>
      </c>
      <c r="AF12" s="224">
        <f t="shared" si="9"/>
        <v>1</v>
      </c>
      <c r="AG12" s="224">
        <f t="shared" si="10"/>
        <v>2</v>
      </c>
      <c r="AH12" s="224">
        <f t="shared" si="11"/>
        <v>0</v>
      </c>
      <c r="AI12" s="224">
        <f t="shared" si="12"/>
        <v>0</v>
      </c>
      <c r="AJ12" s="224">
        <f t="shared" si="13"/>
        <v>0</v>
      </c>
      <c r="AK12" s="224">
        <f t="shared" si="14"/>
        <v>0</v>
      </c>
      <c r="AL12" s="224">
        <f t="shared" si="15"/>
        <v>0</v>
      </c>
      <c r="AM12" s="224">
        <f t="shared" si="16"/>
        <v>0</v>
      </c>
      <c r="AN12" s="224">
        <f t="shared" si="17"/>
        <v>0</v>
      </c>
      <c r="AO12" s="224">
        <f t="shared" si="18"/>
        <v>0</v>
      </c>
      <c r="AP12" s="224">
        <f t="shared" si="19"/>
        <v>0</v>
      </c>
      <c r="AQ12" s="224">
        <f t="shared" si="20"/>
        <v>0</v>
      </c>
      <c r="AR12" s="224">
        <f t="shared" si="21"/>
        <v>0</v>
      </c>
      <c r="AS12" s="224">
        <f t="shared" si="22"/>
        <v>0</v>
      </c>
      <c r="AT12" s="224">
        <f t="shared" si="23"/>
        <v>1</v>
      </c>
      <c r="AU12" s="224">
        <f t="shared" si="24"/>
        <v>2</v>
      </c>
      <c r="AV12" s="224">
        <f t="shared" si="25"/>
        <v>3</v>
      </c>
    </row>
    <row r="13" spans="2:48">
      <c r="B13" s="567" t="s">
        <v>183</v>
      </c>
      <c r="C13" s="118">
        <v>1</v>
      </c>
      <c r="D13" s="315">
        <v>2</v>
      </c>
      <c r="E13" s="459"/>
      <c r="F13" s="568"/>
      <c r="G13" s="645">
        <v>3</v>
      </c>
      <c r="H13" s="646">
        <v>1</v>
      </c>
      <c r="I13" s="459"/>
      <c r="J13" s="568"/>
      <c r="K13" s="118"/>
      <c r="L13" s="315">
        <v>1</v>
      </c>
      <c r="M13" s="459"/>
      <c r="N13" s="568"/>
      <c r="O13" s="118"/>
      <c r="P13" s="315">
        <v>3</v>
      </c>
      <c r="Q13" s="459">
        <v>1</v>
      </c>
      <c r="R13" s="568">
        <v>1</v>
      </c>
      <c r="S13" s="118"/>
      <c r="T13" s="455"/>
      <c r="U13" s="118">
        <f t="shared" si="26"/>
        <v>5</v>
      </c>
      <c r="V13" s="313">
        <f t="shared" si="3"/>
        <v>8</v>
      </c>
      <c r="W13" s="315">
        <f t="shared" si="0"/>
        <v>13</v>
      </c>
      <c r="X13" s="1082">
        <f t="shared" si="4"/>
        <v>2.9545454545454545E-2</v>
      </c>
      <c r="Y13" s="306"/>
      <c r="Z13" s="353">
        <f t="shared" si="1"/>
        <v>2.9545454545454545E-2</v>
      </c>
      <c r="AA13" s="224" t="s">
        <v>183</v>
      </c>
      <c r="AB13" s="224">
        <f t="shared" si="5"/>
        <v>1</v>
      </c>
      <c r="AC13" s="224">
        <f t="shared" si="6"/>
        <v>2</v>
      </c>
      <c r="AD13" s="224">
        <f t="shared" si="7"/>
        <v>0</v>
      </c>
      <c r="AE13" s="224">
        <f t="shared" si="8"/>
        <v>0</v>
      </c>
      <c r="AF13" s="224">
        <f t="shared" si="9"/>
        <v>3</v>
      </c>
      <c r="AG13" s="224">
        <f t="shared" si="10"/>
        <v>1</v>
      </c>
      <c r="AH13" s="224">
        <f t="shared" si="11"/>
        <v>0</v>
      </c>
      <c r="AI13" s="224">
        <f t="shared" si="12"/>
        <v>0</v>
      </c>
      <c r="AJ13" s="224">
        <f t="shared" si="13"/>
        <v>0</v>
      </c>
      <c r="AK13" s="224">
        <f t="shared" si="14"/>
        <v>1</v>
      </c>
      <c r="AL13" s="224">
        <f t="shared" si="15"/>
        <v>0</v>
      </c>
      <c r="AM13" s="224">
        <f t="shared" si="16"/>
        <v>0</v>
      </c>
      <c r="AN13" s="224">
        <f t="shared" si="17"/>
        <v>0</v>
      </c>
      <c r="AO13" s="224">
        <f t="shared" si="18"/>
        <v>3</v>
      </c>
      <c r="AP13" s="224">
        <f t="shared" si="19"/>
        <v>1</v>
      </c>
      <c r="AQ13" s="224">
        <f t="shared" si="20"/>
        <v>1</v>
      </c>
      <c r="AR13" s="224">
        <f t="shared" si="21"/>
        <v>0</v>
      </c>
      <c r="AS13" s="224">
        <f t="shared" si="22"/>
        <v>0</v>
      </c>
      <c r="AT13" s="224">
        <f t="shared" si="23"/>
        <v>5</v>
      </c>
      <c r="AU13" s="224">
        <f t="shared" si="24"/>
        <v>8</v>
      </c>
      <c r="AV13" s="224">
        <f t="shared" si="25"/>
        <v>13</v>
      </c>
    </row>
    <row r="14" spans="2:48">
      <c r="B14" s="567" t="s">
        <v>184</v>
      </c>
      <c r="C14" s="118">
        <v>1</v>
      </c>
      <c r="D14" s="315">
        <v>2</v>
      </c>
      <c r="E14" s="459"/>
      <c r="F14" s="568"/>
      <c r="G14" s="645">
        <v>5</v>
      </c>
      <c r="H14" s="646"/>
      <c r="I14" s="459"/>
      <c r="J14" s="568">
        <v>1</v>
      </c>
      <c r="K14" s="118">
        <v>1</v>
      </c>
      <c r="L14" s="315">
        <v>1</v>
      </c>
      <c r="M14" s="459"/>
      <c r="N14" s="568">
        <v>1</v>
      </c>
      <c r="O14" s="118">
        <v>1</v>
      </c>
      <c r="P14" s="315">
        <v>7</v>
      </c>
      <c r="Q14" s="459">
        <v>5</v>
      </c>
      <c r="R14" s="568">
        <v>3</v>
      </c>
      <c r="S14" s="118">
        <v>3</v>
      </c>
      <c r="T14" s="455">
        <v>2</v>
      </c>
      <c r="U14" s="121">
        <f t="shared" si="26"/>
        <v>16</v>
      </c>
      <c r="V14" s="313">
        <f t="shared" si="3"/>
        <v>17</v>
      </c>
      <c r="W14" s="315">
        <f t="shared" si="0"/>
        <v>33</v>
      </c>
      <c r="X14" s="1082">
        <f t="shared" si="4"/>
        <v>7.4999999999999997E-2</v>
      </c>
      <c r="Y14" s="306"/>
      <c r="Z14" s="353">
        <f t="shared" si="1"/>
        <v>7.4999999999999997E-2</v>
      </c>
      <c r="AA14" s="224" t="s">
        <v>184</v>
      </c>
      <c r="AB14" s="224">
        <f t="shared" si="5"/>
        <v>1</v>
      </c>
      <c r="AC14" s="224">
        <f t="shared" si="6"/>
        <v>2</v>
      </c>
      <c r="AD14" s="224">
        <f t="shared" si="7"/>
        <v>0</v>
      </c>
      <c r="AE14" s="224">
        <f t="shared" si="8"/>
        <v>0</v>
      </c>
      <c r="AF14" s="224">
        <f t="shared" si="9"/>
        <v>5</v>
      </c>
      <c r="AG14" s="224">
        <f t="shared" si="10"/>
        <v>0</v>
      </c>
      <c r="AH14" s="224">
        <f t="shared" si="11"/>
        <v>0</v>
      </c>
      <c r="AI14" s="224">
        <f t="shared" si="12"/>
        <v>1</v>
      </c>
      <c r="AJ14" s="224">
        <f t="shared" si="13"/>
        <v>1</v>
      </c>
      <c r="AK14" s="224">
        <f t="shared" si="14"/>
        <v>1</v>
      </c>
      <c r="AL14" s="224">
        <f t="shared" si="15"/>
        <v>0</v>
      </c>
      <c r="AM14" s="224">
        <f t="shared" si="16"/>
        <v>1</v>
      </c>
      <c r="AN14" s="224">
        <f t="shared" si="17"/>
        <v>1</v>
      </c>
      <c r="AO14" s="224">
        <f t="shared" si="18"/>
        <v>7</v>
      </c>
      <c r="AP14" s="224">
        <f t="shared" si="19"/>
        <v>5</v>
      </c>
      <c r="AQ14" s="224">
        <f t="shared" si="20"/>
        <v>3</v>
      </c>
      <c r="AR14" s="224">
        <f t="shared" si="21"/>
        <v>3</v>
      </c>
      <c r="AS14" s="224">
        <f t="shared" si="22"/>
        <v>2</v>
      </c>
      <c r="AT14" s="224">
        <f t="shared" si="23"/>
        <v>16</v>
      </c>
      <c r="AU14" s="224">
        <f t="shared" si="24"/>
        <v>17</v>
      </c>
      <c r="AV14" s="224">
        <f t="shared" si="25"/>
        <v>33</v>
      </c>
    </row>
    <row r="15" spans="2:48">
      <c r="B15" s="562" t="s">
        <v>185</v>
      </c>
      <c r="C15" s="119">
        <v>2</v>
      </c>
      <c r="D15" s="317"/>
      <c r="E15" s="461">
        <v>4</v>
      </c>
      <c r="F15" s="445"/>
      <c r="G15" s="647">
        <v>4</v>
      </c>
      <c r="H15" s="648">
        <v>1</v>
      </c>
      <c r="I15" s="461"/>
      <c r="J15" s="445">
        <v>2</v>
      </c>
      <c r="K15" s="119"/>
      <c r="L15" s="317">
        <v>4</v>
      </c>
      <c r="M15" s="461"/>
      <c r="N15" s="445">
        <v>2</v>
      </c>
      <c r="O15" s="119"/>
      <c r="P15" s="317">
        <v>5</v>
      </c>
      <c r="Q15" s="461">
        <v>2</v>
      </c>
      <c r="R15" s="445"/>
      <c r="S15" s="119">
        <v>1</v>
      </c>
      <c r="T15" s="884">
        <v>1</v>
      </c>
      <c r="U15" s="118">
        <f t="shared" si="26"/>
        <v>13</v>
      </c>
      <c r="V15" s="313">
        <f t="shared" si="3"/>
        <v>15</v>
      </c>
      <c r="W15" s="317">
        <f t="shared" si="0"/>
        <v>28</v>
      </c>
      <c r="X15" s="1083">
        <f t="shared" si="4"/>
        <v>6.363636363636363E-2</v>
      </c>
      <c r="Y15" s="306"/>
      <c r="Z15" s="353">
        <f t="shared" si="1"/>
        <v>6.363636363636363E-2</v>
      </c>
      <c r="AA15" s="224" t="s">
        <v>185</v>
      </c>
      <c r="AB15" s="224">
        <f t="shared" si="5"/>
        <v>2</v>
      </c>
      <c r="AC15" s="224">
        <f t="shared" si="6"/>
        <v>0</v>
      </c>
      <c r="AD15" s="224">
        <f t="shared" si="7"/>
        <v>4</v>
      </c>
      <c r="AE15" s="224">
        <f t="shared" si="8"/>
        <v>0</v>
      </c>
      <c r="AF15" s="224">
        <f t="shared" si="9"/>
        <v>4</v>
      </c>
      <c r="AG15" s="224">
        <f t="shared" si="10"/>
        <v>1</v>
      </c>
      <c r="AH15" s="224">
        <f t="shared" si="11"/>
        <v>0</v>
      </c>
      <c r="AI15" s="224">
        <f t="shared" si="12"/>
        <v>2</v>
      </c>
      <c r="AJ15" s="224">
        <f t="shared" si="13"/>
        <v>0</v>
      </c>
      <c r="AK15" s="224">
        <f t="shared" si="14"/>
        <v>4</v>
      </c>
      <c r="AL15" s="224">
        <f t="shared" si="15"/>
        <v>0</v>
      </c>
      <c r="AM15" s="224">
        <f t="shared" si="16"/>
        <v>2</v>
      </c>
      <c r="AN15" s="224">
        <f t="shared" si="17"/>
        <v>0</v>
      </c>
      <c r="AO15" s="224">
        <f t="shared" si="18"/>
        <v>5</v>
      </c>
      <c r="AP15" s="224">
        <f t="shared" si="19"/>
        <v>2</v>
      </c>
      <c r="AQ15" s="224">
        <f t="shared" si="20"/>
        <v>0</v>
      </c>
      <c r="AR15" s="224">
        <f t="shared" si="21"/>
        <v>1</v>
      </c>
      <c r="AS15" s="224">
        <f t="shared" si="22"/>
        <v>1</v>
      </c>
      <c r="AT15" s="224">
        <f t="shared" si="23"/>
        <v>13</v>
      </c>
      <c r="AU15" s="224">
        <f t="shared" si="24"/>
        <v>15</v>
      </c>
      <c r="AV15" s="224">
        <f t="shared" si="25"/>
        <v>28</v>
      </c>
    </row>
    <row r="16" spans="2:48">
      <c r="B16" s="563" t="s">
        <v>4</v>
      </c>
      <c r="C16" s="120">
        <f t="shared" ref="C16:M16" si="27">SUM(C6:C15)</f>
        <v>21</v>
      </c>
      <c r="D16" s="319">
        <f>SUM(D6:D15)</f>
        <v>29</v>
      </c>
      <c r="E16" s="566">
        <f t="shared" si="27"/>
        <v>17</v>
      </c>
      <c r="F16" s="565">
        <f t="shared" si="27"/>
        <v>1</v>
      </c>
      <c r="G16" s="120">
        <f t="shared" si="27"/>
        <v>63</v>
      </c>
      <c r="H16" s="319">
        <f t="shared" si="27"/>
        <v>32</v>
      </c>
      <c r="I16" s="566">
        <f t="shared" si="27"/>
        <v>17</v>
      </c>
      <c r="J16" s="565">
        <f t="shared" si="27"/>
        <v>30</v>
      </c>
      <c r="K16" s="120">
        <f t="shared" si="27"/>
        <v>7</v>
      </c>
      <c r="L16" s="319">
        <f t="shared" si="27"/>
        <v>29</v>
      </c>
      <c r="M16" s="566">
        <f t="shared" si="27"/>
        <v>11</v>
      </c>
      <c r="N16" s="565">
        <f t="shared" ref="N16:R16" si="28">SUM(N6:N15)</f>
        <v>19</v>
      </c>
      <c r="O16" s="120">
        <f t="shared" si="28"/>
        <v>9</v>
      </c>
      <c r="P16" s="319">
        <f t="shared" si="28"/>
        <v>36</v>
      </c>
      <c r="Q16" s="566">
        <f t="shared" si="28"/>
        <v>47</v>
      </c>
      <c r="R16" s="565">
        <f t="shared" si="28"/>
        <v>21</v>
      </c>
      <c r="S16" s="120">
        <f>SUM(S6:S15)</f>
        <v>36</v>
      </c>
      <c r="T16" s="456">
        <f>SUM(T6:T15)</f>
        <v>15</v>
      </c>
      <c r="U16" s="120">
        <f>SUM(U6:U15)</f>
        <v>228</v>
      </c>
      <c r="V16" s="318">
        <f>SUM(V6:V15)</f>
        <v>212</v>
      </c>
      <c r="W16" s="319">
        <f t="shared" si="0"/>
        <v>440</v>
      </c>
      <c r="X16" s="881">
        <f t="shared" si="4"/>
        <v>1</v>
      </c>
      <c r="Y16" s="306"/>
      <c r="Z16" s="353">
        <f t="shared" si="1"/>
        <v>1</v>
      </c>
      <c r="AA16" s="224" t="s">
        <v>4</v>
      </c>
      <c r="AB16" s="224">
        <f>SUM(AB6:AB15)</f>
        <v>21</v>
      </c>
      <c r="AC16" s="224">
        <f>SUM(AC6:AC15)</f>
        <v>29</v>
      </c>
      <c r="AD16" s="224">
        <f>SUM(AD6:AD15)</f>
        <v>17</v>
      </c>
      <c r="AE16" s="224">
        <f>SUM(AE6:AE15)</f>
        <v>1</v>
      </c>
      <c r="AF16" s="224">
        <f t="shared" ref="AF16:AU16" si="29">SUM(AF6:AF15)</f>
        <v>63</v>
      </c>
      <c r="AG16" s="224">
        <f t="shared" si="29"/>
        <v>32</v>
      </c>
      <c r="AH16" s="224">
        <f t="shared" si="29"/>
        <v>17</v>
      </c>
      <c r="AI16" s="224">
        <f t="shared" si="29"/>
        <v>30</v>
      </c>
      <c r="AJ16" s="224">
        <f t="shared" si="29"/>
        <v>7</v>
      </c>
      <c r="AK16" s="224">
        <f t="shared" si="29"/>
        <v>29</v>
      </c>
      <c r="AL16" s="224">
        <f t="shared" si="29"/>
        <v>11</v>
      </c>
      <c r="AM16" s="224">
        <f t="shared" si="29"/>
        <v>19</v>
      </c>
      <c r="AN16" s="224">
        <f t="shared" si="29"/>
        <v>9</v>
      </c>
      <c r="AO16" s="224">
        <f t="shared" si="29"/>
        <v>36</v>
      </c>
      <c r="AP16" s="224">
        <f t="shared" si="29"/>
        <v>47</v>
      </c>
      <c r="AQ16" s="224">
        <f t="shared" si="29"/>
        <v>21</v>
      </c>
      <c r="AR16" s="224">
        <f t="shared" si="29"/>
        <v>36</v>
      </c>
      <c r="AS16" s="418">
        <f t="shared" si="29"/>
        <v>15</v>
      </c>
      <c r="AT16" s="224">
        <f t="shared" si="29"/>
        <v>228</v>
      </c>
      <c r="AU16" s="224">
        <f t="shared" si="29"/>
        <v>212</v>
      </c>
      <c r="AV16" s="224">
        <f t="shared" si="25"/>
        <v>440</v>
      </c>
    </row>
    <row r="18" spans="2:48">
      <c r="Z18" s="1256" t="s">
        <v>54</v>
      </c>
      <c r="AA18" s="1257"/>
      <c r="AB18" s="479" t="s">
        <v>375</v>
      </c>
      <c r="AC18" s="480"/>
      <c r="AD18" s="481" t="s">
        <v>376</v>
      </c>
      <c r="AE18" s="481"/>
      <c r="AF18" s="479" t="s">
        <v>387</v>
      </c>
      <c r="AG18" s="480"/>
      <c r="AH18" s="479" t="s">
        <v>378</v>
      </c>
      <c r="AI18" s="480"/>
      <c r="AJ18" s="479" t="s">
        <v>379</v>
      </c>
      <c r="AK18" s="480"/>
      <c r="AL18" s="479" t="s">
        <v>80</v>
      </c>
      <c r="AM18" s="480"/>
      <c r="AN18" s="479" t="s">
        <v>81</v>
      </c>
      <c r="AO18" s="480"/>
      <c r="AP18" s="479" t="s">
        <v>381</v>
      </c>
      <c r="AQ18" s="480"/>
      <c r="AR18" s="481" t="s">
        <v>382</v>
      </c>
      <c r="AS18" s="481"/>
      <c r="AT18" s="479" t="s">
        <v>4</v>
      </c>
      <c r="AU18" s="480"/>
      <c r="AV18" s="480"/>
    </row>
    <row r="19" spans="2:48">
      <c r="Z19" s="1258"/>
      <c r="AA19" s="1259"/>
      <c r="AB19" s="219" t="s">
        <v>383</v>
      </c>
      <c r="AC19" s="219" t="s">
        <v>384</v>
      </c>
      <c r="AD19" s="219" t="s">
        <v>383</v>
      </c>
      <c r="AE19" s="219" t="s">
        <v>384</v>
      </c>
      <c r="AF19" s="219" t="s">
        <v>383</v>
      </c>
      <c r="AG19" s="219" t="s">
        <v>384</v>
      </c>
      <c r="AH19" s="219" t="s">
        <v>383</v>
      </c>
      <c r="AI19" s="219" t="s">
        <v>384</v>
      </c>
      <c r="AJ19" s="219" t="s">
        <v>383</v>
      </c>
      <c r="AK19" s="219" t="s">
        <v>384</v>
      </c>
      <c r="AL19" s="219" t="s">
        <v>383</v>
      </c>
      <c r="AM19" s="219" t="s">
        <v>384</v>
      </c>
      <c r="AN19" s="219" t="s">
        <v>383</v>
      </c>
      <c r="AO19" s="219" t="s">
        <v>384</v>
      </c>
      <c r="AP19" s="219" t="s">
        <v>383</v>
      </c>
      <c r="AQ19" s="219" t="s">
        <v>384</v>
      </c>
      <c r="AR19" s="219" t="s">
        <v>383</v>
      </c>
      <c r="AS19" s="219" t="s">
        <v>384</v>
      </c>
      <c r="AT19" s="219" t="s">
        <v>383</v>
      </c>
      <c r="AU19" s="219" t="s">
        <v>384</v>
      </c>
      <c r="AV19" s="219" t="s">
        <v>373</v>
      </c>
    </row>
    <row r="20" spans="2:48">
      <c r="Z20" s="482" t="s">
        <v>604</v>
      </c>
      <c r="AA20" s="482"/>
      <c r="AB20" s="224">
        <f>'3.발생현황'!$Y54</f>
        <v>20</v>
      </c>
      <c r="AC20" s="224">
        <f>'3.발생현황'!$Y55</f>
        <v>22</v>
      </c>
      <c r="AD20" s="224">
        <f>'3.발생현황'!Y57</f>
        <v>20</v>
      </c>
      <c r="AE20" s="224">
        <f>'3.발생현황'!Y58</f>
        <v>3</v>
      </c>
      <c r="AF20" s="224">
        <f>'3.발생현황'!$Y60</f>
        <v>64</v>
      </c>
      <c r="AG20" s="224">
        <f>'3.발생현황'!$Y61</f>
        <v>23</v>
      </c>
      <c r="AH20" s="224">
        <f>'3.발생현황'!$Y63</f>
        <v>27</v>
      </c>
      <c r="AI20" s="224">
        <f>'3.발생현황'!$Y64</f>
        <v>39</v>
      </c>
      <c r="AJ20" s="224">
        <f>'3.발생현황'!$Y66</f>
        <v>8</v>
      </c>
      <c r="AK20" s="224">
        <f>'3.발생현황'!$Y67</f>
        <v>17</v>
      </c>
      <c r="AL20" s="224">
        <f>'3.발생현황'!$Y69</f>
        <v>11</v>
      </c>
      <c r="AM20" s="224">
        <f>'3.발생현황'!$Y70</f>
        <v>17</v>
      </c>
      <c r="AN20" s="224">
        <f>'3.발생현황'!$Y72</f>
        <v>10</v>
      </c>
      <c r="AO20" s="224">
        <f>'3.발생현황'!$Y73</f>
        <v>33</v>
      </c>
      <c r="AP20" s="224">
        <f>'3.발생현황'!$Y75</f>
        <v>35</v>
      </c>
      <c r="AQ20" s="224">
        <f>'3.발생현황'!$Y76</f>
        <v>17</v>
      </c>
      <c r="AR20" s="224">
        <f>'3.발생현황'!$Y78</f>
        <v>33</v>
      </c>
      <c r="AS20" s="224">
        <f>'3.발생현황'!$Y79</f>
        <v>20</v>
      </c>
      <c r="AT20" s="224">
        <f t="shared" ref="AT20:AU24" si="30">SUM(AB20,AD20,AF20,AH20,AJ20,AL20,AN20,AP20,AR20)</f>
        <v>228</v>
      </c>
      <c r="AU20" s="224">
        <f t="shared" si="30"/>
        <v>191</v>
      </c>
      <c r="AV20" s="224">
        <f>SUM(AT20:AU20)</f>
        <v>419</v>
      </c>
    </row>
    <row r="21" spans="2:48">
      <c r="Z21" s="483" t="s">
        <v>388</v>
      </c>
      <c r="AA21" s="483"/>
      <c r="AB21" s="224">
        <f>SUM('3.발생현황'!H54:Q54)</f>
        <v>6</v>
      </c>
      <c r="AC21" s="224">
        <f>SUM('3.발생현황'!H55:Q55)</f>
        <v>20</v>
      </c>
      <c r="AD21" s="224">
        <f>SUM('3.발생현황'!H57:Q57)</f>
        <v>2</v>
      </c>
      <c r="AE21" s="224">
        <f>SUM('3.발생현황'!H58:Q58)</f>
        <v>2</v>
      </c>
      <c r="AF21" s="224">
        <f>SUM('3.발생현황'!H60:Q60)</f>
        <v>9</v>
      </c>
      <c r="AG21" s="224">
        <f>SUM('3.발생현황'!H61:Q61)</f>
        <v>22</v>
      </c>
      <c r="AH21" s="224">
        <f>SUM('3.발생현황'!H63:Q63)</f>
        <v>1</v>
      </c>
      <c r="AI21" s="224">
        <f>SUM('3.발생현황'!H64:Q64)</f>
        <v>10</v>
      </c>
      <c r="AJ21" s="224">
        <f>SUM('3.발생현황'!H66:Q66)</f>
        <v>1</v>
      </c>
      <c r="AK21" s="224">
        <f>SUM('3.발생현황'!H67:Q67)</f>
        <v>36</v>
      </c>
      <c r="AL21" s="224">
        <f>SUM('3.발생현황'!H69:Q69)</f>
        <v>4</v>
      </c>
      <c r="AM21" s="224">
        <f>SUM('3.발생현황'!H70:Q70)</f>
        <v>17</v>
      </c>
      <c r="AN21" s="224">
        <f>SUM('3.발생현황'!H72:Q72)</f>
        <v>1</v>
      </c>
      <c r="AO21" s="224">
        <f>SUM('3.발생현황'!H73:Q73)</f>
        <v>32</v>
      </c>
      <c r="AP21" s="224">
        <f>SUM('3.발생현황'!H75:Q75)</f>
        <v>17</v>
      </c>
      <c r="AQ21" s="224">
        <f>SUM('3.발생현황'!H76:Q76)</f>
        <v>28</v>
      </c>
      <c r="AR21" s="224">
        <f>SUM('3.발생현황'!H78:Q78)</f>
        <v>14</v>
      </c>
      <c r="AS21" s="224">
        <f>SUM('3.발생현황'!H79:Q79)</f>
        <v>20</v>
      </c>
      <c r="AT21" s="224">
        <f t="shared" si="30"/>
        <v>55</v>
      </c>
      <c r="AU21" s="224">
        <f t="shared" si="30"/>
        <v>187</v>
      </c>
      <c r="AV21" s="224">
        <f>SUM(AT21:AU21)</f>
        <v>242</v>
      </c>
    </row>
    <row r="22" spans="2:48">
      <c r="Z22" s="484" t="s">
        <v>389</v>
      </c>
      <c r="AA22" s="484"/>
      <c r="AB22" s="485">
        <f>SUM(AB20:AB21)</f>
        <v>26</v>
      </c>
      <c r="AC22" s="485">
        <f t="shared" ref="AC22:AE22" si="31">SUM(AC20:AC21)</f>
        <v>42</v>
      </c>
      <c r="AD22" s="485">
        <f t="shared" si="31"/>
        <v>22</v>
      </c>
      <c r="AE22" s="485">
        <f t="shared" si="31"/>
        <v>5</v>
      </c>
      <c r="AF22" s="485">
        <f t="shared" ref="AF22:AR22" si="32">SUM(AF20:AF21)</f>
        <v>73</v>
      </c>
      <c r="AG22" s="485">
        <f t="shared" si="32"/>
        <v>45</v>
      </c>
      <c r="AH22" s="485">
        <f t="shared" si="32"/>
        <v>28</v>
      </c>
      <c r="AI22" s="485">
        <f t="shared" si="32"/>
        <v>49</v>
      </c>
      <c r="AJ22" s="485">
        <f t="shared" si="32"/>
        <v>9</v>
      </c>
      <c r="AK22" s="485">
        <f t="shared" si="32"/>
        <v>53</v>
      </c>
      <c r="AL22" s="485">
        <f t="shared" si="32"/>
        <v>15</v>
      </c>
      <c r="AM22" s="485">
        <f t="shared" si="32"/>
        <v>34</v>
      </c>
      <c r="AN22" s="485">
        <f t="shared" si="32"/>
        <v>11</v>
      </c>
      <c r="AO22" s="485">
        <f t="shared" si="32"/>
        <v>65</v>
      </c>
      <c r="AP22" s="485">
        <f t="shared" si="32"/>
        <v>52</v>
      </c>
      <c r="AQ22" s="485">
        <f t="shared" si="32"/>
        <v>45</v>
      </c>
      <c r="AR22" s="485">
        <f t="shared" si="32"/>
        <v>47</v>
      </c>
      <c r="AS22" s="485">
        <f>SUM(AS20:AS21)</f>
        <v>40</v>
      </c>
      <c r="AT22" s="486">
        <f t="shared" si="30"/>
        <v>283</v>
      </c>
      <c r="AU22" s="486">
        <f t="shared" si="30"/>
        <v>378</v>
      </c>
      <c r="AV22" s="485">
        <f>SUM(AT22:AU22)</f>
        <v>661</v>
      </c>
    </row>
    <row r="23" spans="2:48">
      <c r="Z23" s="484" t="s">
        <v>390</v>
      </c>
      <c r="AA23" s="484"/>
      <c r="AB23" s="485">
        <f>SUM('3.종료현황'!H56:R56)</f>
        <v>5</v>
      </c>
      <c r="AC23" s="485">
        <f>SUM('3.종료현황'!H57:R57)</f>
        <v>25</v>
      </c>
      <c r="AD23" s="485">
        <f>SUM('3.종료현황'!H59:R59)</f>
        <v>5</v>
      </c>
      <c r="AE23" s="485">
        <f>SUM('3.종료현황'!H60:R60)</f>
        <v>6</v>
      </c>
      <c r="AF23" s="485">
        <f>SUM('3.종료현황'!H62:R62)</f>
        <v>13</v>
      </c>
      <c r="AG23" s="485">
        <f>SUM('3.종료현황'!H63:R63)</f>
        <v>20</v>
      </c>
      <c r="AH23" s="485">
        <f>SUM('3.종료현황'!H65:R65)</f>
        <v>11</v>
      </c>
      <c r="AI23" s="485">
        <f>SUM('3.종료현황'!H66:R66)</f>
        <v>20</v>
      </c>
      <c r="AJ23" s="485">
        <f>SUM('3.종료현황'!H68:R68)</f>
        <v>2</v>
      </c>
      <c r="AK23" s="485">
        <f>SUM('3.종료현황'!H69:R69)</f>
        <v>27</v>
      </c>
      <c r="AL23" s="485">
        <f>SUM('3.종료현황'!H71:R71)</f>
        <v>4</v>
      </c>
      <c r="AM23" s="485">
        <f>SUM('3.종료현황'!H72:R72)</f>
        <v>21</v>
      </c>
      <c r="AN23" s="485">
        <f>SUM('3.종료현황'!H74:R74)</f>
        <v>2</v>
      </c>
      <c r="AO23" s="485">
        <f>SUM('3.종료현황'!H75:R75)</f>
        <v>32</v>
      </c>
      <c r="AP23" s="485">
        <f>SUM('3.종료현황'!H77:R77)</f>
        <v>10</v>
      </c>
      <c r="AQ23" s="485">
        <f>SUM('3.종료현황'!H78:R78)</f>
        <v>42</v>
      </c>
      <c r="AR23" s="485">
        <f>SUM('3.종료현황'!H80:R80)</f>
        <v>14</v>
      </c>
      <c r="AS23" s="485">
        <f>SUM('3.종료현황'!H81:R81)</f>
        <v>27</v>
      </c>
      <c r="AT23" s="486">
        <f t="shared" si="30"/>
        <v>66</v>
      </c>
      <c r="AU23" s="486">
        <f t="shared" si="30"/>
        <v>220</v>
      </c>
      <c r="AV23" s="485">
        <f>SUM(AT23:AU23)</f>
        <v>286</v>
      </c>
    </row>
    <row r="24" spans="2:48">
      <c r="Z24" s="487" t="s">
        <v>391</v>
      </c>
      <c r="AA24" s="487"/>
      <c r="AB24" s="488">
        <f>AB20+AB21-AB23</f>
        <v>21</v>
      </c>
      <c r="AC24" s="488">
        <f t="shared" ref="AC24:AE24" si="33">AC20+AC21-AC23</f>
        <v>17</v>
      </c>
      <c r="AD24" s="488">
        <f t="shared" si="33"/>
        <v>17</v>
      </c>
      <c r="AE24" s="488">
        <f t="shared" si="33"/>
        <v>-1</v>
      </c>
      <c r="AF24" s="488">
        <f t="shared" ref="AF24:AS24" si="34">AF20+AF21-AF23</f>
        <v>60</v>
      </c>
      <c r="AG24" s="488">
        <f t="shared" si="34"/>
        <v>25</v>
      </c>
      <c r="AH24" s="488">
        <f t="shared" si="34"/>
        <v>17</v>
      </c>
      <c r="AI24" s="488">
        <f t="shared" si="34"/>
        <v>29</v>
      </c>
      <c r="AJ24" s="488">
        <f t="shared" si="34"/>
        <v>7</v>
      </c>
      <c r="AK24" s="488">
        <f t="shared" si="34"/>
        <v>26</v>
      </c>
      <c r="AL24" s="488">
        <f t="shared" si="34"/>
        <v>11</v>
      </c>
      <c r="AM24" s="488">
        <f t="shared" si="34"/>
        <v>13</v>
      </c>
      <c r="AN24" s="488">
        <f t="shared" si="34"/>
        <v>9</v>
      </c>
      <c r="AO24" s="488">
        <f t="shared" si="34"/>
        <v>33</v>
      </c>
      <c r="AP24" s="488">
        <f t="shared" si="34"/>
        <v>42</v>
      </c>
      <c r="AQ24" s="488">
        <f t="shared" si="34"/>
        <v>3</v>
      </c>
      <c r="AR24" s="488">
        <f t="shared" si="34"/>
        <v>33</v>
      </c>
      <c r="AS24" s="488">
        <f t="shared" si="34"/>
        <v>13</v>
      </c>
      <c r="AT24" s="489">
        <f t="shared" si="30"/>
        <v>217</v>
      </c>
      <c r="AU24" s="489">
        <f t="shared" si="30"/>
        <v>158</v>
      </c>
      <c r="AV24" s="488">
        <f>SUM(AT24:AU24)</f>
        <v>375</v>
      </c>
    </row>
    <row r="25" spans="2:48"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/>
      <c r="AO25" s="490"/>
      <c r="AP25" s="490" t="s">
        <v>392</v>
      </c>
      <c r="AQ25" s="490"/>
      <c r="AR25" s="490"/>
      <c r="AS25" s="491"/>
      <c r="AT25" s="490"/>
      <c r="AU25" s="490"/>
      <c r="AV25" s="490"/>
    </row>
    <row r="26" spans="2:48">
      <c r="Z26" s="484" t="s">
        <v>393</v>
      </c>
      <c r="AA26" s="484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>
        <f t="shared" ref="AT26:AU28" si="35">SUM(AB26,AD26,AF26,AH26,AJ26,AL26,AN26,AP26,AR26)</f>
        <v>0</v>
      </c>
      <c r="AU26" s="485">
        <f t="shared" si="35"/>
        <v>0</v>
      </c>
      <c r="AV26" s="485">
        <f>SUM(AT26:AU26)</f>
        <v>0</v>
      </c>
    </row>
    <row r="27" spans="2:48">
      <c r="Z27" s="484" t="s">
        <v>394</v>
      </c>
      <c r="AA27" s="484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>
        <f t="shared" si="35"/>
        <v>0</v>
      </c>
      <c r="AU27" s="485">
        <f t="shared" si="35"/>
        <v>0</v>
      </c>
      <c r="AV27" s="485">
        <f>SUM(AT27:AU27)</f>
        <v>0</v>
      </c>
    </row>
    <row r="28" spans="2:48">
      <c r="Z28" s="487" t="s">
        <v>395</v>
      </c>
      <c r="AA28" s="487"/>
      <c r="AB28" s="488">
        <f t="shared" ref="AB28:AR28" si="36">AB24+AB26-AB27</f>
        <v>21</v>
      </c>
      <c r="AC28" s="488">
        <f t="shared" si="36"/>
        <v>17</v>
      </c>
      <c r="AD28" s="488">
        <f t="shared" si="36"/>
        <v>17</v>
      </c>
      <c r="AE28" s="488">
        <f t="shared" si="36"/>
        <v>-1</v>
      </c>
      <c r="AF28" s="488">
        <f t="shared" si="36"/>
        <v>60</v>
      </c>
      <c r="AG28" s="488">
        <f t="shared" si="36"/>
        <v>25</v>
      </c>
      <c r="AH28" s="488">
        <f t="shared" si="36"/>
        <v>17</v>
      </c>
      <c r="AI28" s="488">
        <f t="shared" si="36"/>
        <v>29</v>
      </c>
      <c r="AJ28" s="488">
        <f t="shared" si="36"/>
        <v>7</v>
      </c>
      <c r="AK28" s="488">
        <f t="shared" si="36"/>
        <v>26</v>
      </c>
      <c r="AL28" s="488">
        <f t="shared" si="36"/>
        <v>11</v>
      </c>
      <c r="AM28" s="488">
        <f t="shared" si="36"/>
        <v>13</v>
      </c>
      <c r="AN28" s="488">
        <f t="shared" si="36"/>
        <v>9</v>
      </c>
      <c r="AO28" s="488">
        <f t="shared" si="36"/>
        <v>33</v>
      </c>
      <c r="AP28" s="488">
        <f t="shared" si="36"/>
        <v>42</v>
      </c>
      <c r="AQ28" s="488">
        <f t="shared" si="36"/>
        <v>3</v>
      </c>
      <c r="AR28" s="488">
        <f t="shared" si="36"/>
        <v>33</v>
      </c>
      <c r="AS28" s="488">
        <f>AS24+AS26-AS27</f>
        <v>13</v>
      </c>
      <c r="AT28" s="488">
        <f t="shared" si="35"/>
        <v>217</v>
      </c>
      <c r="AU28" s="488">
        <f t="shared" si="35"/>
        <v>158</v>
      </c>
      <c r="AV28" s="488">
        <f>SUM(AT28:AU28)</f>
        <v>375</v>
      </c>
    </row>
    <row r="29" spans="2:48" ht="21" customHeight="1">
      <c r="B29" s="11" t="s">
        <v>676</v>
      </c>
      <c r="Z29" s="492" t="s">
        <v>396</v>
      </c>
      <c r="AA29" s="492"/>
      <c r="AB29" s="493" t="b">
        <f>AB16=AB24</f>
        <v>1</v>
      </c>
      <c r="AC29" s="493" t="b">
        <f t="shared" ref="AC29:AV29" si="37">AC16=AC24</f>
        <v>0</v>
      </c>
      <c r="AD29" s="493" t="b">
        <f t="shared" si="37"/>
        <v>1</v>
      </c>
      <c r="AE29" s="493" t="b">
        <f t="shared" si="37"/>
        <v>0</v>
      </c>
      <c r="AF29" s="493" t="b">
        <f t="shared" si="37"/>
        <v>0</v>
      </c>
      <c r="AG29" s="493" t="b">
        <f t="shared" si="37"/>
        <v>0</v>
      </c>
      <c r="AH29" s="493" t="b">
        <f t="shared" si="37"/>
        <v>1</v>
      </c>
      <c r="AI29" s="493" t="b">
        <f t="shared" si="37"/>
        <v>0</v>
      </c>
      <c r="AJ29" s="493" t="b">
        <f t="shared" si="37"/>
        <v>1</v>
      </c>
      <c r="AK29" s="493" t="b">
        <f t="shared" si="37"/>
        <v>0</v>
      </c>
      <c r="AL29" s="493" t="b">
        <f t="shared" si="37"/>
        <v>1</v>
      </c>
      <c r="AM29" s="493" t="b">
        <f t="shared" si="37"/>
        <v>0</v>
      </c>
      <c r="AN29" s="493" t="b">
        <f t="shared" si="37"/>
        <v>1</v>
      </c>
      <c r="AO29" s="493" t="b">
        <f t="shared" si="37"/>
        <v>0</v>
      </c>
      <c r="AP29" s="493" t="b">
        <f t="shared" si="37"/>
        <v>0</v>
      </c>
      <c r="AQ29" s="493" t="b">
        <f t="shared" si="37"/>
        <v>0</v>
      </c>
      <c r="AR29" s="493" t="b">
        <f t="shared" si="37"/>
        <v>0</v>
      </c>
      <c r="AS29" s="493" t="b">
        <f t="shared" si="37"/>
        <v>0</v>
      </c>
      <c r="AT29" s="493" t="b">
        <f t="shared" si="37"/>
        <v>0</v>
      </c>
      <c r="AU29" s="493" t="b">
        <f t="shared" si="37"/>
        <v>0</v>
      </c>
      <c r="AV29" s="493" t="b">
        <f t="shared" si="37"/>
        <v>0</v>
      </c>
    </row>
    <row r="31" spans="2:48">
      <c r="Z31" s="294"/>
      <c r="AA31" s="294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1255"/>
      <c r="AM31" s="1255"/>
      <c r="AN31" s="1255"/>
      <c r="AO31" s="1255"/>
      <c r="AP31" s="209"/>
      <c r="AQ31" s="209"/>
      <c r="AR31" s="209"/>
      <c r="AS31" s="209"/>
      <c r="AT31" s="209"/>
      <c r="AU31" s="209"/>
      <c r="AV31" s="209"/>
    </row>
    <row r="32" spans="2:48" ht="18" customHeight="1">
      <c r="Z32" s="294"/>
      <c r="AA32" s="294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</row>
    <row r="33" spans="16:48">
      <c r="Z33" s="211"/>
      <c r="AA33" s="211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</row>
    <row r="34" spans="16:48">
      <c r="Z34" s="212"/>
      <c r="AA34" s="212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</row>
    <row r="35" spans="16:48">
      <c r="Z35" s="212"/>
      <c r="AA35" s="212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</row>
    <row r="36" spans="16:48">
      <c r="Z36" s="212"/>
      <c r="AA36" s="212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</row>
    <row r="37" spans="16:48">
      <c r="Z37" s="212"/>
      <c r="AA37" s="212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</row>
    <row r="38" spans="16:48">
      <c r="Z38" s="354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</row>
    <row r="39" spans="16:48">
      <c r="Z39" s="212"/>
      <c r="AA39" s="212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</row>
    <row r="40" spans="16:48">
      <c r="Z40" s="212"/>
      <c r="AA40" s="212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</row>
    <row r="41" spans="16:48">
      <c r="Z41" s="212"/>
      <c r="AA41" s="212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</row>
    <row r="42" spans="16:48"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232"/>
      <c r="AA42" s="232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</row>
  </sheetData>
  <sortState ref="AS22:AU23">
    <sortCondition sortBy="fontColor" ref="AS22" dxfId="7"/>
  </sortState>
  <mergeCells count="10">
    <mergeCell ref="AN31:AO31"/>
    <mergeCell ref="Z18:AA19"/>
    <mergeCell ref="B4:B5"/>
    <mergeCell ref="M4:N4"/>
    <mergeCell ref="O4:P4"/>
    <mergeCell ref="AA4:AA5"/>
    <mergeCell ref="AL31:AM31"/>
    <mergeCell ref="Q4:R4"/>
    <mergeCell ref="S4:T4"/>
    <mergeCell ref="X4:X5"/>
  </mergeCells>
  <phoneticPr fontId="6" type="noConversion"/>
  <conditionalFormatting sqref="Y1:BA1048576">
    <cfRule type="containsText" dxfId="6" priority="1" operator="containsText" text="false">
      <formula>NOT(ISERROR(SEARCH("false",Y1)))</formula>
    </cfRule>
  </conditionalFormatting>
  <printOptions horizontalCentered="1"/>
  <pageMargins left="0.47244094488188981" right="0.19685039370078741" top="0.78740157480314965" bottom="0.39370078740157483" header="0.39370078740157483" footer="0.39370078740157483"/>
  <pageSetup paperSize="9" scale="90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I95"/>
  <sheetViews>
    <sheetView zoomScaleNormal="100" zoomScaleSheetLayoutView="100" workbookViewId="0">
      <selection activeCell="B13" sqref="B13"/>
    </sheetView>
  </sheetViews>
  <sheetFormatPr defaultRowHeight="14.25"/>
  <cols>
    <col min="1" max="1" width="1.375" style="17" customWidth="1"/>
    <col min="2" max="23" width="5.625" style="17" customWidth="1"/>
    <col min="24" max="24" width="2" style="17" customWidth="1"/>
    <col min="25" max="25" width="12.375" style="17" customWidth="1"/>
    <col min="26" max="16384" width="9" style="17"/>
  </cols>
  <sheetData>
    <row r="2" spans="1:35" ht="20.25">
      <c r="A2" s="302" t="s">
        <v>720</v>
      </c>
    </row>
    <row r="3" spans="1:35" ht="21" customHeight="1">
      <c r="A3" s="11"/>
      <c r="B3" s="13"/>
      <c r="C3" s="11"/>
      <c r="D3" s="11"/>
      <c r="E3" s="11"/>
      <c r="F3" s="11"/>
      <c r="G3" s="12"/>
      <c r="H3" s="12"/>
      <c r="I3" s="12"/>
      <c r="J3" s="12"/>
      <c r="K3" s="11"/>
      <c r="L3" s="11"/>
      <c r="M3" s="12"/>
      <c r="N3" s="12"/>
      <c r="O3" s="12"/>
      <c r="P3" s="12"/>
      <c r="Q3" s="11"/>
      <c r="R3" s="11"/>
      <c r="S3" s="11"/>
      <c r="T3" s="11"/>
      <c r="U3" s="11"/>
      <c r="V3" s="12"/>
      <c r="W3" s="12"/>
      <c r="X3" s="12"/>
    </row>
    <row r="4" spans="1:35" ht="21" customHeight="1">
      <c r="A4" s="11"/>
      <c r="B4" s="515" t="s">
        <v>698</v>
      </c>
      <c r="C4" s="11"/>
      <c r="D4" s="11"/>
      <c r="E4" s="11"/>
      <c r="F4" s="11"/>
      <c r="G4" s="12"/>
      <c r="H4" s="12"/>
      <c r="I4" s="12"/>
      <c r="J4" s="12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12"/>
      <c r="W4" s="12"/>
      <c r="X4" s="12"/>
    </row>
    <row r="5" spans="1:35" ht="14.25" customHeight="1">
      <c r="A5" s="11"/>
      <c r="B5" s="290"/>
      <c r="C5" s="290"/>
      <c r="D5" s="290"/>
      <c r="E5" s="290"/>
      <c r="F5" s="290"/>
      <c r="G5" s="717"/>
      <c r="H5" s="717"/>
      <c r="I5" s="717"/>
      <c r="J5" s="717"/>
      <c r="K5" s="290"/>
      <c r="L5" s="290"/>
      <c r="M5" s="717"/>
      <c r="N5" s="717"/>
      <c r="O5" s="717"/>
      <c r="P5" s="717"/>
      <c r="Q5" s="290"/>
      <c r="R5" s="290"/>
      <c r="S5" s="290"/>
      <c r="T5" s="290"/>
      <c r="U5" s="290"/>
      <c r="W5" s="718"/>
      <c r="X5" s="12"/>
    </row>
    <row r="6" spans="1:35" ht="30" customHeight="1">
      <c r="A6" s="11"/>
      <c r="B6" s="1161" t="s">
        <v>425</v>
      </c>
      <c r="C6" s="1106"/>
      <c r="D6" s="689" t="s">
        <v>147</v>
      </c>
      <c r="E6" s="747"/>
      <c r="F6" s="663" t="s">
        <v>333</v>
      </c>
      <c r="G6" s="747"/>
      <c r="H6" s="663" t="s">
        <v>313</v>
      </c>
      <c r="I6" s="747"/>
      <c r="J6" s="663" t="s">
        <v>24</v>
      </c>
      <c r="K6" s="747"/>
      <c r="L6" s="663" t="s">
        <v>51</v>
      </c>
      <c r="M6" s="747"/>
      <c r="N6" s="663" t="s">
        <v>400</v>
      </c>
      <c r="O6" s="747"/>
      <c r="P6" s="663" t="s">
        <v>314</v>
      </c>
      <c r="Q6" s="747"/>
      <c r="R6" s="663" t="s">
        <v>315</v>
      </c>
      <c r="S6" s="747"/>
      <c r="T6" s="663" t="s">
        <v>316</v>
      </c>
      <c r="U6" s="719"/>
      <c r="V6" s="1231" t="s">
        <v>509</v>
      </c>
      <c r="W6" s="1232"/>
      <c r="X6" s="817"/>
      <c r="Y6" s="300" t="s">
        <v>640</v>
      </c>
      <c r="Z6" s="300" t="s">
        <v>550</v>
      </c>
      <c r="AA6" s="300" t="s">
        <v>551</v>
      </c>
      <c r="AB6" s="300" t="s">
        <v>552</v>
      </c>
      <c r="AC6" s="300" t="s">
        <v>553</v>
      </c>
      <c r="AD6" s="300" t="s">
        <v>554</v>
      </c>
      <c r="AE6" s="300" t="s">
        <v>555</v>
      </c>
      <c r="AF6" s="300" t="s">
        <v>556</v>
      </c>
      <c r="AG6" s="300" t="s">
        <v>557</v>
      </c>
      <c r="AH6" s="300" t="s">
        <v>558</v>
      </c>
      <c r="AI6" s="300" t="s">
        <v>559</v>
      </c>
    </row>
    <row r="7" spans="1:35" ht="24.95" customHeight="1">
      <c r="A7" s="11"/>
      <c r="B7" s="1098" t="s">
        <v>549</v>
      </c>
      <c r="C7" s="1150"/>
      <c r="D7" s="1268">
        <v>77</v>
      </c>
      <c r="E7" s="1271"/>
      <c r="F7" s="1272">
        <v>79</v>
      </c>
      <c r="G7" s="1271"/>
      <c r="H7" s="1272">
        <v>226</v>
      </c>
      <c r="I7" s="1271"/>
      <c r="J7" s="1272">
        <v>55</v>
      </c>
      <c r="K7" s="1271"/>
      <c r="L7" s="1272">
        <v>138</v>
      </c>
      <c r="M7" s="1271"/>
      <c r="N7" s="1272">
        <v>114</v>
      </c>
      <c r="O7" s="1271"/>
      <c r="P7" s="1272">
        <v>96</v>
      </c>
      <c r="Q7" s="1271"/>
      <c r="R7" s="1272">
        <v>239</v>
      </c>
      <c r="S7" s="1271"/>
      <c r="T7" s="1272">
        <v>198</v>
      </c>
      <c r="U7" s="1269"/>
      <c r="V7" s="1268">
        <f>SUM(D7:U7)</f>
        <v>1222</v>
      </c>
      <c r="W7" s="1269"/>
      <c r="X7" s="816"/>
      <c r="Y7" s="888" t="s">
        <v>641</v>
      </c>
      <c r="Z7" s="889">
        <f>D7-D8</f>
        <v>60</v>
      </c>
      <c r="AA7" s="889">
        <f>F7-F8</f>
        <v>59</v>
      </c>
      <c r="AB7" s="889">
        <f>H7-H8</f>
        <v>179</v>
      </c>
      <c r="AC7" s="889">
        <f>J7-J8</f>
        <v>47</v>
      </c>
      <c r="AD7" s="889">
        <f>L7-L8</f>
        <v>122</v>
      </c>
      <c r="AE7" s="889">
        <f>N7-N8</f>
        <v>96</v>
      </c>
      <c r="AF7" s="889">
        <f>P7-P8</f>
        <v>90</v>
      </c>
      <c r="AG7" s="889">
        <f>R7-R8</f>
        <v>209</v>
      </c>
      <c r="AH7" s="889">
        <f>T7-T8</f>
        <v>155</v>
      </c>
      <c r="AI7" s="889">
        <f>SUM(Z7:AH7)</f>
        <v>1017</v>
      </c>
    </row>
    <row r="8" spans="1:35" ht="20.100000000000001" customHeight="1">
      <c r="A8" s="11"/>
      <c r="B8" s="1182" t="s">
        <v>548</v>
      </c>
      <c r="C8" s="892" t="s">
        <v>545</v>
      </c>
      <c r="D8" s="1268">
        <v>17</v>
      </c>
      <c r="E8" s="1271"/>
      <c r="F8" s="1272">
        <v>20</v>
      </c>
      <c r="G8" s="1271"/>
      <c r="H8" s="1272">
        <v>47</v>
      </c>
      <c r="I8" s="1271"/>
      <c r="J8" s="1272">
        <v>8</v>
      </c>
      <c r="K8" s="1271"/>
      <c r="L8" s="1272">
        <v>16</v>
      </c>
      <c r="M8" s="1271"/>
      <c r="N8" s="1272">
        <v>18</v>
      </c>
      <c r="O8" s="1271"/>
      <c r="P8" s="1272">
        <v>6</v>
      </c>
      <c r="Q8" s="1271"/>
      <c r="R8" s="1272">
        <v>30</v>
      </c>
      <c r="S8" s="1271"/>
      <c r="T8" s="1272">
        <v>43</v>
      </c>
      <c r="U8" s="1269"/>
      <c r="V8" s="1268">
        <f>SUM(D8:U8)</f>
        <v>205</v>
      </c>
      <c r="W8" s="1269"/>
      <c r="X8" s="816"/>
      <c r="Y8" s="888" t="s">
        <v>642</v>
      </c>
      <c r="Z8" s="889">
        <f>D8</f>
        <v>17</v>
      </c>
      <c r="AA8" s="889">
        <f>F8</f>
        <v>20</v>
      </c>
      <c r="AB8" s="889">
        <f>H8</f>
        <v>47</v>
      </c>
      <c r="AC8" s="889">
        <f>J8</f>
        <v>8</v>
      </c>
      <c r="AD8" s="889">
        <f>L8</f>
        <v>16</v>
      </c>
      <c r="AE8" s="889">
        <f>N8</f>
        <v>18</v>
      </c>
      <c r="AF8" s="889">
        <f>P8</f>
        <v>6</v>
      </c>
      <c r="AG8" s="889">
        <f>R8</f>
        <v>30</v>
      </c>
      <c r="AH8" s="889">
        <f>T8</f>
        <v>43</v>
      </c>
      <c r="AI8" s="889">
        <f>SUM(Z8:AH8)</f>
        <v>205</v>
      </c>
    </row>
    <row r="9" spans="1:35" ht="20.100000000000001" customHeight="1">
      <c r="A9" s="11"/>
      <c r="B9" s="1185"/>
      <c r="C9" s="890" t="s">
        <v>563</v>
      </c>
      <c r="D9" s="1274">
        <f>D8/D7</f>
        <v>0.22077922077922077</v>
      </c>
      <c r="E9" s="1299"/>
      <c r="F9" s="1299">
        <f t="shared" ref="F9" si="0">F8/F7</f>
        <v>0.25316455696202533</v>
      </c>
      <c r="G9" s="1299"/>
      <c r="H9" s="1299">
        <f t="shared" ref="H9" si="1">H8/H7</f>
        <v>0.20796460176991149</v>
      </c>
      <c r="I9" s="1299"/>
      <c r="J9" s="1299">
        <f t="shared" ref="J9" si="2">J8/J7</f>
        <v>0.14545454545454545</v>
      </c>
      <c r="K9" s="1299"/>
      <c r="L9" s="1299">
        <f t="shared" ref="L9" si="3">L8/L7</f>
        <v>0.11594202898550725</v>
      </c>
      <c r="M9" s="1299"/>
      <c r="N9" s="1299">
        <f t="shared" ref="N9" si="4">N8/N7</f>
        <v>0.15789473684210525</v>
      </c>
      <c r="O9" s="1299"/>
      <c r="P9" s="1299">
        <f t="shared" ref="P9" si="5">P8/P7</f>
        <v>6.25E-2</v>
      </c>
      <c r="Q9" s="1299"/>
      <c r="R9" s="1299">
        <f t="shared" ref="R9" si="6">R8/R7</f>
        <v>0.12552301255230125</v>
      </c>
      <c r="S9" s="1299"/>
      <c r="T9" s="1299">
        <f t="shared" ref="T9" si="7">T8/T7</f>
        <v>0.21717171717171718</v>
      </c>
      <c r="U9" s="1275"/>
      <c r="V9" s="1274">
        <f t="shared" ref="V9" si="8">V8/V7</f>
        <v>0.16775777414075285</v>
      </c>
      <c r="W9" s="1275"/>
      <c r="X9" s="816"/>
      <c r="Y9" s="300" t="s">
        <v>559</v>
      </c>
      <c r="Z9" s="889">
        <f t="shared" ref="Z9:AI9" si="9">SUM(Z7:Z8)</f>
        <v>77</v>
      </c>
      <c r="AA9" s="889">
        <f t="shared" si="9"/>
        <v>79</v>
      </c>
      <c r="AB9" s="889">
        <f t="shared" si="9"/>
        <v>226</v>
      </c>
      <c r="AC9" s="889">
        <f t="shared" si="9"/>
        <v>55</v>
      </c>
      <c r="AD9" s="889">
        <f t="shared" si="9"/>
        <v>138</v>
      </c>
      <c r="AE9" s="889">
        <f t="shared" si="9"/>
        <v>114</v>
      </c>
      <c r="AF9" s="889">
        <f t="shared" si="9"/>
        <v>96</v>
      </c>
      <c r="AG9" s="889">
        <f t="shared" si="9"/>
        <v>239</v>
      </c>
      <c r="AH9" s="889">
        <f t="shared" si="9"/>
        <v>198</v>
      </c>
      <c r="AI9" s="889">
        <f t="shared" si="9"/>
        <v>1222</v>
      </c>
    </row>
    <row r="10" spans="1:35" ht="24.95" customHeight="1">
      <c r="A10" s="11"/>
      <c r="B10" s="1098" t="s">
        <v>546</v>
      </c>
      <c r="C10" s="1150"/>
      <c r="D10" s="1273">
        <v>523</v>
      </c>
      <c r="E10" s="1270"/>
      <c r="F10" s="1270">
        <v>651</v>
      </c>
      <c r="G10" s="1270"/>
      <c r="H10" s="1270">
        <v>1491</v>
      </c>
      <c r="I10" s="1270"/>
      <c r="J10" s="1270">
        <v>355</v>
      </c>
      <c r="K10" s="1270"/>
      <c r="L10" s="1270">
        <v>931</v>
      </c>
      <c r="M10" s="1270"/>
      <c r="N10" s="1270">
        <v>664</v>
      </c>
      <c r="O10" s="1270"/>
      <c r="P10" s="1270">
        <v>546</v>
      </c>
      <c r="Q10" s="1270"/>
      <c r="R10" s="1270">
        <v>1375</v>
      </c>
      <c r="S10" s="1270"/>
      <c r="T10" s="1270">
        <v>1600</v>
      </c>
      <c r="U10" s="1298"/>
      <c r="V10" s="1268">
        <f>SUM(D10:U10)</f>
        <v>8136</v>
      </c>
      <c r="W10" s="1269"/>
      <c r="X10" s="816"/>
      <c r="Y10" s="300"/>
      <c r="Z10" s="1030">
        <f t="shared" ref="Z10:AI10" si="10">Z9/$AI$9</f>
        <v>6.3011456628477902E-2</v>
      </c>
      <c r="AA10" s="1030">
        <f t="shared" si="10"/>
        <v>6.4648117839607208E-2</v>
      </c>
      <c r="AB10" s="1030">
        <f t="shared" si="10"/>
        <v>0.18494271685761046</v>
      </c>
      <c r="AC10" s="1030">
        <f t="shared" si="10"/>
        <v>4.5008183306055646E-2</v>
      </c>
      <c r="AD10" s="1030">
        <f t="shared" si="10"/>
        <v>0.11292962356792144</v>
      </c>
      <c r="AE10" s="1030">
        <f t="shared" si="10"/>
        <v>9.3289689034369891E-2</v>
      </c>
      <c r="AF10" s="1030">
        <f t="shared" si="10"/>
        <v>7.855973813420622E-2</v>
      </c>
      <c r="AG10" s="1030">
        <f t="shared" si="10"/>
        <v>0.1955810147299509</v>
      </c>
      <c r="AH10" s="1030">
        <f t="shared" si="10"/>
        <v>0.16202945990180032</v>
      </c>
      <c r="AI10" s="1030">
        <f t="shared" si="10"/>
        <v>1</v>
      </c>
    </row>
    <row r="11" spans="1:35" ht="20.100000000000001" customHeight="1">
      <c r="A11" s="11"/>
      <c r="B11" s="1182" t="s">
        <v>547</v>
      </c>
      <c r="C11" s="893" t="s">
        <v>545</v>
      </c>
      <c r="D11" s="1273">
        <v>115</v>
      </c>
      <c r="E11" s="1270"/>
      <c r="F11" s="1270">
        <v>194</v>
      </c>
      <c r="G11" s="1270"/>
      <c r="H11" s="1270">
        <v>383</v>
      </c>
      <c r="I11" s="1270"/>
      <c r="J11" s="1270">
        <v>85</v>
      </c>
      <c r="K11" s="1270"/>
      <c r="L11" s="1270">
        <v>151</v>
      </c>
      <c r="M11" s="1270"/>
      <c r="N11" s="1270">
        <v>151</v>
      </c>
      <c r="O11" s="1270"/>
      <c r="P11" s="1270">
        <v>36</v>
      </c>
      <c r="Q11" s="1270"/>
      <c r="R11" s="1270">
        <v>221</v>
      </c>
      <c r="S11" s="1270"/>
      <c r="T11" s="1270">
        <v>409</v>
      </c>
      <c r="U11" s="1298"/>
      <c r="V11" s="1268">
        <f>SUM(D11:U11)</f>
        <v>1745</v>
      </c>
      <c r="W11" s="1269"/>
      <c r="X11" s="816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 ht="20.100000000000001" customHeight="1">
      <c r="A12" s="11"/>
      <c r="B12" s="1185"/>
      <c r="C12" s="894" t="s">
        <v>563</v>
      </c>
      <c r="D12" s="1274">
        <f>D11/D10</f>
        <v>0.21988527724665391</v>
      </c>
      <c r="E12" s="1299"/>
      <c r="F12" s="1299">
        <f t="shared" ref="F12" si="11">F11/F10</f>
        <v>0.29800307219662059</v>
      </c>
      <c r="G12" s="1299"/>
      <c r="H12" s="1299">
        <f t="shared" ref="H12" si="12">H11/H10</f>
        <v>0.25687458081824277</v>
      </c>
      <c r="I12" s="1299"/>
      <c r="J12" s="1299">
        <f t="shared" ref="J12" si="13">J11/J10</f>
        <v>0.23943661971830985</v>
      </c>
      <c r="K12" s="1299"/>
      <c r="L12" s="1299">
        <f t="shared" ref="L12" si="14">L11/L10</f>
        <v>0.16219119226638024</v>
      </c>
      <c r="M12" s="1299"/>
      <c r="N12" s="1299">
        <f t="shared" ref="N12" si="15">N11/N10</f>
        <v>0.22740963855421686</v>
      </c>
      <c r="O12" s="1299"/>
      <c r="P12" s="1299">
        <f t="shared" ref="P12" si="16">P11/P10</f>
        <v>6.5934065934065936E-2</v>
      </c>
      <c r="Q12" s="1299"/>
      <c r="R12" s="1299">
        <f t="shared" ref="R12" si="17">R11/R10</f>
        <v>0.16072727272727272</v>
      </c>
      <c r="S12" s="1299"/>
      <c r="T12" s="1299">
        <f t="shared" ref="T12" si="18">T11/T10</f>
        <v>0.25562499999999999</v>
      </c>
      <c r="U12" s="1275"/>
      <c r="V12" s="1274">
        <f t="shared" ref="V12" si="19">V11/V10</f>
        <v>0.21447885939036382</v>
      </c>
      <c r="W12" s="1275"/>
      <c r="X12" s="816"/>
      <c r="Y12" s="300" t="s">
        <v>643</v>
      </c>
      <c r="Z12" s="300" t="s">
        <v>550</v>
      </c>
      <c r="AA12" s="300" t="s">
        <v>371</v>
      </c>
      <c r="AB12" s="300" t="s">
        <v>372</v>
      </c>
      <c r="AC12" s="300" t="s">
        <v>93</v>
      </c>
      <c r="AD12" s="300" t="s">
        <v>554</v>
      </c>
      <c r="AE12" s="300" t="s">
        <v>555</v>
      </c>
      <c r="AF12" s="300" t="s">
        <v>416</v>
      </c>
      <c r="AG12" s="300" t="s">
        <v>557</v>
      </c>
      <c r="AH12" s="300" t="s">
        <v>558</v>
      </c>
      <c r="AI12" s="300" t="s">
        <v>430</v>
      </c>
    </row>
    <row r="13" spans="1:35" ht="18.75" customHeight="1">
      <c r="A13" s="11"/>
      <c r="B13" s="89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888" t="s">
        <v>641</v>
      </c>
      <c r="Z13" s="889">
        <f>D10-D11</f>
        <v>408</v>
      </c>
      <c r="AA13" s="889">
        <f>F10-F11</f>
        <v>457</v>
      </c>
      <c r="AB13" s="889">
        <f>H10-H11</f>
        <v>1108</v>
      </c>
      <c r="AC13" s="889">
        <f>J10-J11</f>
        <v>270</v>
      </c>
      <c r="AD13" s="889">
        <f>L10-L11</f>
        <v>780</v>
      </c>
      <c r="AE13" s="889">
        <f>N10-N11</f>
        <v>513</v>
      </c>
      <c r="AF13" s="889">
        <f>P10-P11</f>
        <v>510</v>
      </c>
      <c r="AG13" s="889">
        <f>R10-R11</f>
        <v>1154</v>
      </c>
      <c r="AH13" s="889">
        <f>T10-T11</f>
        <v>1191</v>
      </c>
      <c r="AI13" s="889">
        <f>SUM(Z13:AH13)</f>
        <v>6391</v>
      </c>
    </row>
    <row r="14" spans="1:35" ht="18.75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888" t="s">
        <v>642</v>
      </c>
      <c r="Z14" s="889">
        <f>D11</f>
        <v>115</v>
      </c>
      <c r="AA14" s="889">
        <f>F11</f>
        <v>194</v>
      </c>
      <c r="AB14" s="889">
        <f>H11</f>
        <v>383</v>
      </c>
      <c r="AC14" s="889">
        <f>J11</f>
        <v>85</v>
      </c>
      <c r="AD14" s="889">
        <f>L11</f>
        <v>151</v>
      </c>
      <c r="AE14" s="889">
        <f>N11</f>
        <v>151</v>
      </c>
      <c r="AF14" s="889">
        <f>P11</f>
        <v>36</v>
      </c>
      <c r="AG14" s="889">
        <f>R11</f>
        <v>221</v>
      </c>
      <c r="AH14" s="889">
        <f>T11</f>
        <v>409</v>
      </c>
      <c r="AI14" s="889">
        <f>SUM(Z14:AH14)</f>
        <v>1745</v>
      </c>
    </row>
    <row r="15" spans="1:35" ht="18.75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00" t="s">
        <v>559</v>
      </c>
      <c r="Z15" s="889">
        <f>SUM(Z13:Z14)</f>
        <v>523</v>
      </c>
      <c r="AA15" s="889">
        <f t="shared" ref="AA15" si="20">SUM(AA13:AA14)</f>
        <v>651</v>
      </c>
      <c r="AB15" s="889">
        <f t="shared" ref="AB15" si="21">SUM(AB13:AB14)</f>
        <v>1491</v>
      </c>
      <c r="AC15" s="889">
        <f t="shared" ref="AC15" si="22">SUM(AC13:AC14)</f>
        <v>355</v>
      </c>
      <c r="AD15" s="889">
        <f t="shared" ref="AD15" si="23">SUM(AD13:AD14)</f>
        <v>931</v>
      </c>
      <c r="AE15" s="889">
        <f t="shared" ref="AE15" si="24">SUM(AE13:AE14)</f>
        <v>664</v>
      </c>
      <c r="AF15" s="889">
        <f t="shared" ref="AF15" si="25">SUM(AF13:AF14)</f>
        <v>546</v>
      </c>
      <c r="AG15" s="889">
        <f t="shared" ref="AG15" si="26">SUM(AG13:AG14)</f>
        <v>1375</v>
      </c>
      <c r="AH15" s="889">
        <f t="shared" ref="AH15" si="27">SUM(AH13:AH14)</f>
        <v>1600</v>
      </c>
      <c r="AI15" s="889">
        <f t="shared" ref="AI15" si="28">SUM(AI13:AI14)</f>
        <v>8136</v>
      </c>
    </row>
    <row r="16" spans="1:35" ht="18.75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00"/>
      <c r="Z16" s="1030">
        <f t="shared" ref="Z16:AH16" si="29">Z15/$AI$15</f>
        <v>6.4282202556538839E-2</v>
      </c>
      <c r="AA16" s="1030">
        <f t="shared" si="29"/>
        <v>8.0014749262536877E-2</v>
      </c>
      <c r="AB16" s="1030">
        <f t="shared" si="29"/>
        <v>0.18325958702064896</v>
      </c>
      <c r="AC16" s="1030">
        <f t="shared" si="29"/>
        <v>4.3633235004916421E-2</v>
      </c>
      <c r="AD16" s="1030">
        <f t="shared" si="29"/>
        <v>0.11442969518190757</v>
      </c>
      <c r="AE16" s="1030">
        <f t="shared" si="29"/>
        <v>8.1612586037364793E-2</v>
      </c>
      <c r="AF16" s="1030">
        <f t="shared" si="29"/>
        <v>6.7109144542772864E-2</v>
      </c>
      <c r="AG16" s="1030">
        <f t="shared" si="29"/>
        <v>0.16900196656833824</v>
      </c>
      <c r="AH16" s="1030">
        <f t="shared" si="29"/>
        <v>0.19665683382497542</v>
      </c>
      <c r="AI16" s="1030">
        <f>AI15/$AI$15</f>
        <v>1</v>
      </c>
    </row>
    <row r="17" spans="1:24" ht="18.75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8.75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8.75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8.75">
      <c r="A20" s="11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8.75">
      <c r="A21" s="11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8.75">
      <c r="A22" s="11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8.75">
      <c r="A23" s="11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8.75">
      <c r="A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8.75">
      <c r="A25" s="11"/>
      <c r="B25" s="11" t="s">
        <v>644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8.75">
      <c r="A26" s="11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21" customHeight="1">
      <c r="A27" s="11"/>
      <c r="B27" s="515" t="s">
        <v>537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0.5" customHeight="1">
      <c r="A28" s="11"/>
      <c r="B28" s="290" t="s">
        <v>0</v>
      </c>
      <c r="C28" s="290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W28" s="718"/>
      <c r="X28" s="308"/>
    </row>
    <row r="29" spans="1:24" s="42" customFormat="1" ht="24.95" customHeight="1">
      <c r="A29" s="9"/>
      <c r="B29" s="1161" t="s">
        <v>143</v>
      </c>
      <c r="C29" s="1106"/>
      <c r="D29" s="1106"/>
      <c r="E29" s="1106"/>
      <c r="F29" s="1106"/>
      <c r="G29" s="1107"/>
      <c r="H29" s="689" t="s">
        <v>66</v>
      </c>
      <c r="I29" s="747"/>
      <c r="J29" s="663" t="s">
        <v>645</v>
      </c>
      <c r="K29" s="747"/>
      <c r="L29" s="663" t="s">
        <v>646</v>
      </c>
      <c r="M29" s="720"/>
      <c r="N29" s="663" t="s">
        <v>647</v>
      </c>
      <c r="O29" s="720"/>
      <c r="P29" s="663" t="s">
        <v>648</v>
      </c>
      <c r="Q29" s="720"/>
      <c r="R29" s="663" t="s">
        <v>649</v>
      </c>
      <c r="S29" s="720"/>
      <c r="T29" s="1161" t="s">
        <v>472</v>
      </c>
      <c r="U29" s="1107"/>
      <c r="V29" s="720" t="s">
        <v>485</v>
      </c>
      <c r="W29" s="819"/>
      <c r="X29" s="457"/>
    </row>
    <row r="30" spans="1:24" s="42" customFormat="1" ht="23.1" customHeight="1">
      <c r="A30" s="9"/>
      <c r="B30" s="1284" t="s">
        <v>515</v>
      </c>
      <c r="C30" s="1285"/>
      <c r="D30" s="1286"/>
      <c r="E30" s="1276" t="s">
        <v>516</v>
      </c>
      <c r="F30" s="1276"/>
      <c r="G30" s="1277"/>
      <c r="H30" s="1037">
        <v>5</v>
      </c>
      <c r="I30" s="1035"/>
      <c r="J30" s="1032">
        <v>1</v>
      </c>
      <c r="K30" s="1035"/>
      <c r="L30" s="1032">
        <v>19</v>
      </c>
      <c r="M30" s="1035"/>
      <c r="N30" s="1032">
        <v>18</v>
      </c>
      <c r="O30" s="1039"/>
      <c r="P30" s="1032">
        <v>13</v>
      </c>
      <c r="Q30" s="1039"/>
      <c r="R30" s="1032">
        <v>21</v>
      </c>
      <c r="S30" s="1039"/>
      <c r="T30" s="1280">
        <f t="shared" ref="T30:T47" si="30">SUM(H30:S30)</f>
        <v>77</v>
      </c>
      <c r="U30" s="1281"/>
      <c r="V30" s="995"/>
      <c r="W30" s="996"/>
      <c r="X30" s="457"/>
    </row>
    <row r="31" spans="1:24" s="42" customFormat="1" ht="23.1" customHeight="1">
      <c r="A31" s="9"/>
      <c r="B31" s="1287"/>
      <c r="C31" s="1288"/>
      <c r="D31" s="1289"/>
      <c r="E31" s="1282" t="s">
        <v>517</v>
      </c>
      <c r="F31" s="1282"/>
      <c r="G31" s="1283"/>
      <c r="H31" s="1038">
        <v>48</v>
      </c>
      <c r="I31" s="1036"/>
      <c r="J31" s="1033">
        <v>9</v>
      </c>
      <c r="K31" s="1036"/>
      <c r="L31" s="1033">
        <v>137.5</v>
      </c>
      <c r="M31" s="1036"/>
      <c r="N31" s="1033">
        <v>113</v>
      </c>
      <c r="O31" s="1034"/>
      <c r="P31" s="1033">
        <v>71.3</v>
      </c>
      <c r="Q31" s="1034"/>
      <c r="R31" s="1033">
        <v>143.80000000000001</v>
      </c>
      <c r="S31" s="1034"/>
      <c r="T31" s="1278">
        <f t="shared" si="30"/>
        <v>522.6</v>
      </c>
      <c r="U31" s="1279"/>
      <c r="V31" s="841"/>
      <c r="W31" s="842"/>
      <c r="X31" s="457"/>
    </row>
    <row r="32" spans="1:24" s="42" customFormat="1" ht="23.1" customHeight="1">
      <c r="A32" s="9"/>
      <c r="B32" s="1284" t="s">
        <v>518</v>
      </c>
      <c r="C32" s="1285"/>
      <c r="D32" s="1286"/>
      <c r="E32" s="1276" t="s">
        <v>516</v>
      </c>
      <c r="F32" s="1276"/>
      <c r="G32" s="1277"/>
      <c r="H32" s="1037">
        <v>5</v>
      </c>
      <c r="I32" s="1035"/>
      <c r="J32" s="1032">
        <v>6</v>
      </c>
      <c r="K32" s="1035"/>
      <c r="L32" s="1032">
        <v>15</v>
      </c>
      <c r="M32" s="1035"/>
      <c r="N32" s="1032">
        <v>10</v>
      </c>
      <c r="O32" s="1039"/>
      <c r="P32" s="1032">
        <v>27</v>
      </c>
      <c r="Q32" s="1039"/>
      <c r="R32" s="1032">
        <v>16</v>
      </c>
      <c r="S32" s="1039"/>
      <c r="T32" s="1280">
        <f t="shared" si="30"/>
        <v>79</v>
      </c>
      <c r="U32" s="1281"/>
      <c r="V32" s="997"/>
      <c r="W32" s="844"/>
      <c r="X32" s="457"/>
    </row>
    <row r="33" spans="1:24" s="42" customFormat="1" ht="23.1" customHeight="1">
      <c r="A33" s="9"/>
      <c r="B33" s="1287"/>
      <c r="C33" s="1288"/>
      <c r="D33" s="1289"/>
      <c r="E33" s="1282" t="s">
        <v>517</v>
      </c>
      <c r="F33" s="1282"/>
      <c r="G33" s="1283"/>
      <c r="H33" s="1038">
        <v>36</v>
      </c>
      <c r="I33" s="1036"/>
      <c r="J33" s="1033">
        <v>39.5</v>
      </c>
      <c r="K33" s="1036"/>
      <c r="L33" s="1033">
        <v>118</v>
      </c>
      <c r="M33" s="1036"/>
      <c r="N33" s="1033">
        <v>78</v>
      </c>
      <c r="O33" s="1034"/>
      <c r="P33" s="1033">
        <v>256.5</v>
      </c>
      <c r="Q33" s="1034"/>
      <c r="R33" s="1033">
        <v>122.5</v>
      </c>
      <c r="S33" s="1034"/>
      <c r="T33" s="1278">
        <f t="shared" si="30"/>
        <v>650.5</v>
      </c>
      <c r="U33" s="1279"/>
      <c r="V33" s="841"/>
      <c r="W33" s="842"/>
      <c r="X33" s="457"/>
    </row>
    <row r="34" spans="1:24" s="42" customFormat="1" ht="23.1" customHeight="1">
      <c r="A34" s="9"/>
      <c r="B34" s="1284" t="s">
        <v>519</v>
      </c>
      <c r="C34" s="1285"/>
      <c r="D34" s="1286"/>
      <c r="E34" s="1276" t="s">
        <v>516</v>
      </c>
      <c r="F34" s="1276"/>
      <c r="G34" s="1277"/>
      <c r="H34" s="1037">
        <v>22</v>
      </c>
      <c r="I34" s="1035"/>
      <c r="J34" s="1032">
        <v>33</v>
      </c>
      <c r="K34" s="1035"/>
      <c r="L34" s="1032">
        <v>53</v>
      </c>
      <c r="M34" s="1035"/>
      <c r="N34" s="1032">
        <v>36</v>
      </c>
      <c r="O34" s="1039"/>
      <c r="P34" s="1032">
        <v>33</v>
      </c>
      <c r="Q34" s="1039"/>
      <c r="R34" s="1032">
        <v>49</v>
      </c>
      <c r="S34" s="1039"/>
      <c r="T34" s="1280">
        <f t="shared" si="30"/>
        <v>226</v>
      </c>
      <c r="U34" s="1281"/>
      <c r="V34" s="843"/>
      <c r="W34" s="844"/>
      <c r="X34" s="457"/>
    </row>
    <row r="35" spans="1:24" s="42" customFormat="1" ht="23.1" customHeight="1">
      <c r="A35" s="9"/>
      <c r="B35" s="1287"/>
      <c r="C35" s="1288"/>
      <c r="D35" s="1289"/>
      <c r="E35" s="1282" t="s">
        <v>517</v>
      </c>
      <c r="F35" s="1282"/>
      <c r="G35" s="1283"/>
      <c r="H35" s="1038">
        <v>127.8</v>
      </c>
      <c r="I35" s="1036"/>
      <c r="J35" s="1033">
        <v>164.1</v>
      </c>
      <c r="K35" s="1036"/>
      <c r="L35" s="1033">
        <v>357.3</v>
      </c>
      <c r="M35" s="1036"/>
      <c r="N35" s="1033">
        <v>240.6</v>
      </c>
      <c r="O35" s="1034"/>
      <c r="P35" s="1033">
        <v>233</v>
      </c>
      <c r="Q35" s="1034"/>
      <c r="R35" s="1033">
        <v>368.5</v>
      </c>
      <c r="S35" s="1034"/>
      <c r="T35" s="1278">
        <f t="shared" si="30"/>
        <v>1491.3000000000002</v>
      </c>
      <c r="U35" s="1279"/>
      <c r="V35" s="845"/>
      <c r="W35" s="846"/>
      <c r="X35" s="457"/>
    </row>
    <row r="36" spans="1:24" s="42" customFormat="1" ht="23.1" customHeight="1">
      <c r="A36" s="9"/>
      <c r="B36" s="1284" t="s">
        <v>520</v>
      </c>
      <c r="C36" s="1285"/>
      <c r="D36" s="1286"/>
      <c r="E36" s="1276" t="s">
        <v>516</v>
      </c>
      <c r="F36" s="1276"/>
      <c r="G36" s="1277"/>
      <c r="H36" s="1037">
        <v>0</v>
      </c>
      <c r="I36" s="1035"/>
      <c r="J36" s="1032">
        <v>2</v>
      </c>
      <c r="K36" s="1035"/>
      <c r="L36" s="1032">
        <v>7</v>
      </c>
      <c r="M36" s="1035"/>
      <c r="N36" s="1032">
        <v>18</v>
      </c>
      <c r="O36" s="1039"/>
      <c r="P36" s="1032">
        <v>16</v>
      </c>
      <c r="Q36" s="1039"/>
      <c r="R36" s="1032">
        <v>12</v>
      </c>
      <c r="S36" s="1039"/>
      <c r="T36" s="1280">
        <f t="shared" si="30"/>
        <v>55</v>
      </c>
      <c r="U36" s="1281"/>
      <c r="V36" s="838"/>
      <c r="W36" s="839"/>
      <c r="X36" s="457"/>
    </row>
    <row r="37" spans="1:24" s="42" customFormat="1" ht="23.1" customHeight="1">
      <c r="A37" s="9"/>
      <c r="B37" s="1287"/>
      <c r="C37" s="1288"/>
      <c r="D37" s="1289"/>
      <c r="E37" s="1282" t="s">
        <v>517</v>
      </c>
      <c r="F37" s="1282"/>
      <c r="G37" s="1283"/>
      <c r="H37" s="1038">
        <v>0</v>
      </c>
      <c r="I37" s="1036"/>
      <c r="J37" s="1033">
        <v>12.5</v>
      </c>
      <c r="K37" s="1036"/>
      <c r="L37" s="1033">
        <v>47.4</v>
      </c>
      <c r="M37" s="1036"/>
      <c r="N37" s="1033">
        <v>104.1</v>
      </c>
      <c r="O37" s="1034"/>
      <c r="P37" s="1033">
        <v>117.5</v>
      </c>
      <c r="Q37" s="1034"/>
      <c r="R37" s="1033">
        <v>73.7</v>
      </c>
      <c r="S37" s="1034"/>
      <c r="T37" s="1278">
        <f t="shared" si="30"/>
        <v>355.2</v>
      </c>
      <c r="U37" s="1279"/>
      <c r="V37" s="841"/>
      <c r="W37" s="842"/>
      <c r="X37" s="457"/>
    </row>
    <row r="38" spans="1:24" s="42" customFormat="1" ht="23.1" customHeight="1">
      <c r="A38" s="9"/>
      <c r="B38" s="1284" t="s">
        <v>521</v>
      </c>
      <c r="C38" s="1285"/>
      <c r="D38" s="1286"/>
      <c r="E38" s="1276" t="s">
        <v>516</v>
      </c>
      <c r="F38" s="1276"/>
      <c r="G38" s="1277"/>
      <c r="H38" s="1037">
        <v>23</v>
      </c>
      <c r="I38" s="1035"/>
      <c r="J38" s="1032">
        <v>8</v>
      </c>
      <c r="K38" s="1035"/>
      <c r="L38" s="1032">
        <v>30</v>
      </c>
      <c r="M38" s="1035"/>
      <c r="N38" s="1032">
        <v>27</v>
      </c>
      <c r="O38" s="1039"/>
      <c r="P38" s="1032">
        <v>22</v>
      </c>
      <c r="Q38" s="1039"/>
      <c r="R38" s="1032">
        <v>28</v>
      </c>
      <c r="S38" s="1039"/>
      <c r="T38" s="1280">
        <f t="shared" si="30"/>
        <v>138</v>
      </c>
      <c r="U38" s="1281"/>
      <c r="V38" s="843"/>
      <c r="W38" s="844"/>
      <c r="X38" s="457"/>
    </row>
    <row r="39" spans="1:24" s="42" customFormat="1" ht="23.1" customHeight="1">
      <c r="A39" s="9"/>
      <c r="B39" s="1287"/>
      <c r="C39" s="1288"/>
      <c r="D39" s="1289"/>
      <c r="E39" s="1282" t="s">
        <v>517</v>
      </c>
      <c r="F39" s="1282"/>
      <c r="G39" s="1283"/>
      <c r="H39" s="1038">
        <v>158.30000000000001</v>
      </c>
      <c r="I39" s="1036"/>
      <c r="J39" s="1033">
        <v>61.3</v>
      </c>
      <c r="K39" s="1036"/>
      <c r="L39" s="1033">
        <v>191.2</v>
      </c>
      <c r="M39" s="1036"/>
      <c r="N39" s="1033">
        <v>196.2</v>
      </c>
      <c r="O39" s="1034"/>
      <c r="P39" s="1033">
        <v>139.69999999999999</v>
      </c>
      <c r="Q39" s="1034"/>
      <c r="R39" s="1033">
        <v>184.3</v>
      </c>
      <c r="S39" s="1034"/>
      <c r="T39" s="1278">
        <f t="shared" si="30"/>
        <v>931</v>
      </c>
      <c r="U39" s="1279"/>
      <c r="V39" s="845"/>
      <c r="W39" s="846"/>
      <c r="X39" s="457"/>
    </row>
    <row r="40" spans="1:24" s="42" customFormat="1" ht="23.1" customHeight="1">
      <c r="A40" s="9"/>
      <c r="B40" s="1284" t="s">
        <v>522</v>
      </c>
      <c r="C40" s="1285"/>
      <c r="D40" s="1286"/>
      <c r="E40" s="1276" t="s">
        <v>516</v>
      </c>
      <c r="F40" s="1276"/>
      <c r="G40" s="1277"/>
      <c r="H40" s="1037">
        <v>12</v>
      </c>
      <c r="I40" s="1035"/>
      <c r="J40" s="1032">
        <v>11</v>
      </c>
      <c r="K40" s="1035"/>
      <c r="L40" s="1032">
        <v>15</v>
      </c>
      <c r="M40" s="1035"/>
      <c r="N40" s="1032">
        <v>21</v>
      </c>
      <c r="O40" s="1039"/>
      <c r="P40" s="1032">
        <v>30</v>
      </c>
      <c r="Q40" s="1039"/>
      <c r="R40" s="1032">
        <v>25</v>
      </c>
      <c r="S40" s="1039"/>
      <c r="T40" s="1280">
        <f t="shared" si="30"/>
        <v>114</v>
      </c>
      <c r="U40" s="1281"/>
      <c r="V40" s="838"/>
      <c r="W40" s="839"/>
      <c r="X40" s="457"/>
    </row>
    <row r="41" spans="1:24" s="42" customFormat="1" ht="23.1" customHeight="1">
      <c r="A41" s="9"/>
      <c r="B41" s="1287"/>
      <c r="C41" s="1288"/>
      <c r="D41" s="1289"/>
      <c r="E41" s="1282" t="s">
        <v>517</v>
      </c>
      <c r="F41" s="1282"/>
      <c r="G41" s="1283"/>
      <c r="H41" s="1038">
        <v>65</v>
      </c>
      <c r="I41" s="1036"/>
      <c r="J41" s="1033">
        <v>65</v>
      </c>
      <c r="K41" s="1036"/>
      <c r="L41" s="1033">
        <v>75.2</v>
      </c>
      <c r="M41" s="1036"/>
      <c r="N41" s="1033">
        <v>144</v>
      </c>
      <c r="O41" s="1034"/>
      <c r="P41" s="1033">
        <v>154.19999999999999</v>
      </c>
      <c r="Q41" s="1034"/>
      <c r="R41" s="1033">
        <v>161</v>
      </c>
      <c r="S41" s="1034"/>
      <c r="T41" s="1278">
        <f t="shared" si="30"/>
        <v>664.4</v>
      </c>
      <c r="U41" s="1279"/>
      <c r="V41" s="841"/>
      <c r="W41" s="842"/>
      <c r="X41" s="457"/>
    </row>
    <row r="42" spans="1:24" s="42" customFormat="1" ht="23.1" customHeight="1">
      <c r="A42" s="9"/>
      <c r="B42" s="1284" t="s">
        <v>523</v>
      </c>
      <c r="C42" s="1285"/>
      <c r="D42" s="1286"/>
      <c r="E42" s="1276" t="s">
        <v>516</v>
      </c>
      <c r="F42" s="1276"/>
      <c r="G42" s="1277"/>
      <c r="H42" s="1037">
        <v>25</v>
      </c>
      <c r="I42" s="1035"/>
      <c r="J42" s="1032">
        <v>23</v>
      </c>
      <c r="K42" s="1035"/>
      <c r="L42" s="1032">
        <v>13</v>
      </c>
      <c r="M42" s="1035"/>
      <c r="N42" s="1032">
        <v>15</v>
      </c>
      <c r="O42" s="1039"/>
      <c r="P42" s="1032">
        <v>6</v>
      </c>
      <c r="Q42" s="1039"/>
      <c r="R42" s="1032">
        <v>14</v>
      </c>
      <c r="S42" s="1039"/>
      <c r="T42" s="1280">
        <f t="shared" si="30"/>
        <v>96</v>
      </c>
      <c r="U42" s="1281"/>
      <c r="V42" s="843"/>
      <c r="W42" s="844"/>
      <c r="X42" s="457"/>
    </row>
    <row r="43" spans="1:24" s="42" customFormat="1" ht="23.1" customHeight="1">
      <c r="A43" s="9"/>
      <c r="B43" s="1287"/>
      <c r="C43" s="1288"/>
      <c r="D43" s="1289"/>
      <c r="E43" s="1282" t="s">
        <v>517</v>
      </c>
      <c r="F43" s="1282"/>
      <c r="G43" s="1283"/>
      <c r="H43" s="1038">
        <v>157</v>
      </c>
      <c r="I43" s="1036"/>
      <c r="J43" s="1033">
        <v>133</v>
      </c>
      <c r="K43" s="1036"/>
      <c r="L43" s="1033">
        <v>74</v>
      </c>
      <c r="M43" s="1036"/>
      <c r="N43" s="1033">
        <v>80.5</v>
      </c>
      <c r="O43" s="1034"/>
      <c r="P43" s="1033">
        <v>29</v>
      </c>
      <c r="Q43" s="1034"/>
      <c r="R43" s="1033">
        <v>72.5</v>
      </c>
      <c r="S43" s="1034"/>
      <c r="T43" s="1278">
        <f t="shared" si="30"/>
        <v>546</v>
      </c>
      <c r="U43" s="1279"/>
      <c r="V43" s="845"/>
      <c r="W43" s="846"/>
      <c r="X43" s="457"/>
    </row>
    <row r="44" spans="1:24" s="42" customFormat="1" ht="23.1" customHeight="1">
      <c r="A44" s="9"/>
      <c r="B44" s="1284" t="s">
        <v>524</v>
      </c>
      <c r="C44" s="1285"/>
      <c r="D44" s="1286"/>
      <c r="E44" s="1276" t="s">
        <v>516</v>
      </c>
      <c r="F44" s="1276"/>
      <c r="G44" s="1277"/>
      <c r="H44" s="1037">
        <v>23</v>
      </c>
      <c r="I44" s="1035"/>
      <c r="J44" s="1032">
        <v>36</v>
      </c>
      <c r="K44" s="1035"/>
      <c r="L44" s="1032">
        <v>39</v>
      </c>
      <c r="M44" s="1035"/>
      <c r="N44" s="1032">
        <v>53</v>
      </c>
      <c r="O44" s="1039"/>
      <c r="P44" s="1032">
        <v>43</v>
      </c>
      <c r="Q44" s="1039"/>
      <c r="R44" s="1032">
        <v>45</v>
      </c>
      <c r="S44" s="1039"/>
      <c r="T44" s="1280">
        <f t="shared" si="30"/>
        <v>239</v>
      </c>
      <c r="U44" s="1281"/>
      <c r="V44" s="838"/>
      <c r="W44" s="839"/>
      <c r="X44" s="457"/>
    </row>
    <row r="45" spans="1:24" s="42" customFormat="1" ht="23.1" customHeight="1">
      <c r="A45" s="9"/>
      <c r="B45" s="1287"/>
      <c r="C45" s="1288"/>
      <c r="D45" s="1289"/>
      <c r="E45" s="1282" t="s">
        <v>517</v>
      </c>
      <c r="F45" s="1282"/>
      <c r="G45" s="1283"/>
      <c r="H45" s="1038">
        <v>129</v>
      </c>
      <c r="I45" s="1036"/>
      <c r="J45" s="1033">
        <v>234</v>
      </c>
      <c r="K45" s="1036"/>
      <c r="L45" s="1033">
        <v>249</v>
      </c>
      <c r="M45" s="1036"/>
      <c r="N45" s="1033">
        <v>286.5</v>
      </c>
      <c r="O45" s="1034"/>
      <c r="P45" s="1033">
        <v>232.5</v>
      </c>
      <c r="Q45" s="1034"/>
      <c r="R45" s="1033">
        <v>244</v>
      </c>
      <c r="S45" s="1034"/>
      <c r="T45" s="1278">
        <f t="shared" si="30"/>
        <v>1375</v>
      </c>
      <c r="U45" s="1279"/>
      <c r="V45" s="841"/>
      <c r="W45" s="842"/>
      <c r="X45" s="457"/>
    </row>
    <row r="46" spans="1:24" s="42" customFormat="1" ht="23.1" customHeight="1">
      <c r="A46" s="9"/>
      <c r="B46" s="1284" t="s">
        <v>525</v>
      </c>
      <c r="C46" s="1285"/>
      <c r="D46" s="1286"/>
      <c r="E46" s="1276" t="s">
        <v>516</v>
      </c>
      <c r="F46" s="1276"/>
      <c r="G46" s="1277"/>
      <c r="H46" s="1037">
        <v>38</v>
      </c>
      <c r="I46" s="1035"/>
      <c r="J46" s="1032">
        <v>18</v>
      </c>
      <c r="K46" s="1035"/>
      <c r="L46" s="1032">
        <v>33</v>
      </c>
      <c r="M46" s="1035"/>
      <c r="N46" s="1032">
        <v>31</v>
      </c>
      <c r="O46" s="1039"/>
      <c r="P46" s="1032">
        <v>45</v>
      </c>
      <c r="Q46" s="1039"/>
      <c r="R46" s="1032">
        <v>33</v>
      </c>
      <c r="S46" s="1039"/>
      <c r="T46" s="1280">
        <f t="shared" si="30"/>
        <v>198</v>
      </c>
      <c r="U46" s="1281"/>
      <c r="V46" s="458"/>
      <c r="W46" s="840"/>
      <c r="X46" s="457"/>
    </row>
    <row r="47" spans="1:24" s="42" customFormat="1" ht="23.1" customHeight="1">
      <c r="A47" s="9"/>
      <c r="B47" s="1287"/>
      <c r="C47" s="1288"/>
      <c r="D47" s="1289"/>
      <c r="E47" s="1282" t="s">
        <v>517</v>
      </c>
      <c r="F47" s="1282"/>
      <c r="G47" s="1283"/>
      <c r="H47" s="1038">
        <v>285.5</v>
      </c>
      <c r="I47" s="1036"/>
      <c r="J47" s="1033">
        <v>119.5</v>
      </c>
      <c r="K47" s="1036"/>
      <c r="L47" s="1033">
        <v>217.5</v>
      </c>
      <c r="M47" s="1036"/>
      <c r="N47" s="1033">
        <v>263.60000000000002</v>
      </c>
      <c r="O47" s="1034"/>
      <c r="P47" s="1033">
        <v>391</v>
      </c>
      <c r="Q47" s="1034"/>
      <c r="R47" s="1033">
        <v>322.5</v>
      </c>
      <c r="S47" s="1034"/>
      <c r="T47" s="1278">
        <f t="shared" si="30"/>
        <v>1599.6</v>
      </c>
      <c r="U47" s="1279"/>
      <c r="V47" s="841"/>
      <c r="W47" s="842"/>
      <c r="X47" s="457"/>
    </row>
    <row r="48" spans="1:24" s="42" customFormat="1" ht="23.1" customHeight="1">
      <c r="A48" s="9"/>
      <c r="B48" s="1290" t="s">
        <v>510</v>
      </c>
      <c r="C48" s="1291"/>
      <c r="D48" s="1292"/>
      <c r="E48" s="1172" t="s">
        <v>512</v>
      </c>
      <c r="F48" s="1172"/>
      <c r="G48" s="1134"/>
      <c r="H48" s="1037">
        <f>H30+H32+H34+H36+H38+H40+H42+H44+H46</f>
        <v>153</v>
      </c>
      <c r="I48" s="1035"/>
      <c r="J48" s="1032">
        <f>J30+J32+J34+L36+J38+J40+J42+J44+J46</f>
        <v>143</v>
      </c>
      <c r="K48" s="1035"/>
      <c r="L48" s="1032">
        <f>L30+L32+L34+N36+L38+L40+L42+L44+L46</f>
        <v>235</v>
      </c>
      <c r="M48" s="1035"/>
      <c r="N48" s="1032">
        <f>N30+N32+N34+P36+N38+N40+N42+N44+N46</f>
        <v>227</v>
      </c>
      <c r="O48" s="1039"/>
      <c r="P48" s="1032">
        <f>P30+P32+P34+P36+P38+P40+P42+P44+P46</f>
        <v>235</v>
      </c>
      <c r="Q48" s="1039"/>
      <c r="R48" s="1032">
        <f>R30+R32+R34+R36+R38+R40+R42+R44+R46</f>
        <v>243</v>
      </c>
      <c r="S48" s="1039"/>
      <c r="T48" s="1296">
        <f>T30+T32+T34+T36+T38+T40+T42+T44+T46</f>
        <v>1222</v>
      </c>
      <c r="U48" s="1297">
        <f t="shared" ref="U48" si="31">U30+U32+U34+U36+U38+U40+U42+U44+U46</f>
        <v>0</v>
      </c>
      <c r="V48" s="830"/>
      <c r="W48" s="837"/>
      <c r="X48" s="457"/>
    </row>
    <row r="49" spans="1:27" s="324" customFormat="1" ht="23.1" customHeight="1">
      <c r="A49" s="322"/>
      <c r="B49" s="1293"/>
      <c r="C49" s="1294"/>
      <c r="D49" s="1295"/>
      <c r="E49" s="1163" t="s">
        <v>511</v>
      </c>
      <c r="F49" s="1163"/>
      <c r="G49" s="1164"/>
      <c r="H49" s="1038">
        <f>H31+H33+H35+H37+H39+H41+H43+H45+H47</f>
        <v>1006.6</v>
      </c>
      <c r="I49" s="1036"/>
      <c r="J49" s="1033">
        <f>J31+J33+J35+L37+J39+J41+J43+J45+J47</f>
        <v>872.8</v>
      </c>
      <c r="K49" s="1036"/>
      <c r="L49" s="1033">
        <f>L31+L33+L35+N37+L39+L41+L43+L45+L47</f>
        <v>1523.8</v>
      </c>
      <c r="M49" s="1036"/>
      <c r="N49" s="1033">
        <f>N31+N33+N35+P37+N39+N41+N43+N45+N47</f>
        <v>1519.9</v>
      </c>
      <c r="O49" s="1034"/>
      <c r="P49" s="1033">
        <f>P31+P33+P35+P37+P39+P41+P43+P45+P47</f>
        <v>1624.7</v>
      </c>
      <c r="Q49" s="1034"/>
      <c r="R49" s="1033">
        <f>R31+R33+R35+R37+R39+R41+R43+R45+R47</f>
        <v>1692.8</v>
      </c>
      <c r="S49" s="1034"/>
      <c r="T49" s="1278">
        <f>T31+T33+T35+T37+T39+T41+T43+T45+T47</f>
        <v>8135.6</v>
      </c>
      <c r="U49" s="1279">
        <f t="shared" ref="U49" si="32">U31+U33+U35+U37+U39+U41+U43+U45+U47</f>
        <v>0</v>
      </c>
      <c r="V49" s="818"/>
      <c r="W49" s="831"/>
      <c r="X49" s="323"/>
    </row>
    <row r="50" spans="1:27" s="14" customFormat="1" ht="20.100000000000001" customHeight="1">
      <c r="B50" s="325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</row>
    <row r="51" spans="1:27" s="14" customFormat="1" ht="20.100000000000001" customHeight="1">
      <c r="B51" s="325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</row>
    <row r="52" spans="1:27" ht="20.100000000000001" customHeight="1">
      <c r="B52" s="325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</row>
    <row r="53" spans="1:27" ht="20.100000000000001" customHeight="1">
      <c r="B53" s="33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</row>
    <row r="54" spans="1:27"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</row>
    <row r="55" spans="1:27"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</row>
    <row r="56" spans="1:27"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</row>
    <row r="57" spans="1:27"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</row>
    <row r="58" spans="1:27"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</row>
    <row r="59" spans="1:27"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</row>
    <row r="60" spans="1:27"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</row>
    <row r="61" spans="1:27" s="321" customFormat="1">
      <c r="A61" s="17"/>
      <c r="B61" s="17"/>
      <c r="C61" s="17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17"/>
      <c r="Z61" s="17"/>
      <c r="AA61" s="17"/>
    </row>
    <row r="62" spans="1:27" s="321" customFormat="1">
      <c r="A62" s="17"/>
      <c r="B62" s="17"/>
      <c r="C62" s="17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17"/>
      <c r="Z62" s="17"/>
      <c r="AA62" s="17"/>
    </row>
    <row r="63" spans="1:27" s="321" customFormat="1">
      <c r="A63" s="17"/>
      <c r="B63" s="17"/>
      <c r="C63" s="17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17"/>
      <c r="Z63" s="17"/>
      <c r="AA63" s="17"/>
    </row>
    <row r="64" spans="1:27" s="321" customFormat="1">
      <c r="A64" s="17"/>
      <c r="B64" s="17"/>
      <c r="C64" s="17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17"/>
      <c r="Z64" s="17"/>
      <c r="AA64" s="17"/>
    </row>
    <row r="65" spans="1:27" s="321" customFormat="1">
      <c r="A65" s="17"/>
      <c r="B65" s="17"/>
      <c r="C65" s="17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17"/>
      <c r="Z65" s="17"/>
      <c r="AA65" s="17"/>
    </row>
    <row r="66" spans="1:27" s="321" customFormat="1">
      <c r="A66" s="17"/>
      <c r="B66" s="17"/>
      <c r="C66" s="17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17"/>
      <c r="Z66" s="17"/>
      <c r="AA66" s="17"/>
    </row>
    <row r="67" spans="1:27" s="321" customFormat="1">
      <c r="A67" s="17"/>
      <c r="B67" s="17"/>
      <c r="C67" s="17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17"/>
      <c r="Z67" s="17"/>
      <c r="AA67" s="17"/>
    </row>
    <row r="68" spans="1:27" s="321" customFormat="1">
      <c r="A68" s="17"/>
      <c r="B68" s="17"/>
      <c r="C68" s="17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17"/>
      <c r="Z68" s="17"/>
      <c r="AA68" s="17"/>
    </row>
    <row r="69" spans="1:27" s="321" customFormat="1">
      <c r="A69" s="17"/>
      <c r="B69" s="17"/>
      <c r="C69" s="17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17"/>
      <c r="Z69" s="17"/>
      <c r="AA69" s="17"/>
    </row>
    <row r="70" spans="1:27" s="321" customFormat="1">
      <c r="A70" s="17"/>
      <c r="B70" s="17"/>
      <c r="C70" s="17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17"/>
      <c r="Z70" s="17"/>
      <c r="AA70" s="17"/>
    </row>
    <row r="71" spans="1:27" s="321" customFormat="1">
      <c r="A71" s="17"/>
      <c r="B71" s="17"/>
      <c r="C71" s="17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17"/>
      <c r="Z71" s="17"/>
      <c r="AA71" s="17"/>
    </row>
    <row r="72" spans="1:27" s="321" customFormat="1">
      <c r="A72" s="17"/>
      <c r="B72" s="17"/>
      <c r="C72" s="17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17"/>
      <c r="Z72" s="17"/>
      <c r="AA72" s="17"/>
    </row>
    <row r="73" spans="1:27" s="321" customFormat="1">
      <c r="A73" s="17"/>
      <c r="B73" s="17"/>
      <c r="C73" s="17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17"/>
      <c r="Z73" s="17"/>
      <c r="AA73" s="17"/>
    </row>
    <row r="74" spans="1:27" s="321" customFormat="1">
      <c r="A74" s="17"/>
      <c r="B74" s="17"/>
      <c r="C74" s="17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17"/>
      <c r="Z74" s="17"/>
      <c r="AA74" s="17"/>
    </row>
    <row r="75" spans="1:27" s="321" customFormat="1">
      <c r="A75" s="17"/>
      <c r="B75" s="17"/>
      <c r="C75" s="17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17"/>
      <c r="Z75" s="17"/>
      <c r="AA75" s="17"/>
    </row>
    <row r="76" spans="1:27" s="321" customFormat="1">
      <c r="A76" s="17"/>
      <c r="B76" s="17"/>
      <c r="C76" s="17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17"/>
      <c r="Z76" s="17"/>
      <c r="AA76" s="17"/>
    </row>
    <row r="77" spans="1:27" s="321" customFormat="1">
      <c r="A77" s="17"/>
      <c r="B77" s="17"/>
      <c r="C77" s="17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17"/>
      <c r="Z77" s="17"/>
      <c r="AA77" s="17"/>
    </row>
    <row r="78" spans="1:27" s="321" customFormat="1">
      <c r="A78" s="17"/>
      <c r="B78" s="17"/>
      <c r="C78" s="17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17"/>
      <c r="Z78" s="17"/>
      <c r="AA78" s="17"/>
    </row>
    <row r="79" spans="1:27" s="321" customFormat="1">
      <c r="A79" s="17"/>
      <c r="B79" s="17"/>
      <c r="C79" s="17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17"/>
      <c r="Z79" s="17"/>
      <c r="AA79" s="17"/>
    </row>
    <row r="80" spans="1:27" s="321" customFormat="1">
      <c r="A80" s="17"/>
      <c r="B80" s="17"/>
      <c r="C80" s="17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17"/>
      <c r="Z80" s="17"/>
      <c r="AA80" s="17"/>
    </row>
    <row r="81" spans="1:27" s="321" customFormat="1">
      <c r="A81" s="17"/>
      <c r="B81" s="17"/>
      <c r="C81" s="17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17"/>
      <c r="Z81" s="17"/>
      <c r="AA81" s="17"/>
    </row>
    <row r="82" spans="1:27" s="321" customFormat="1">
      <c r="A82" s="17"/>
      <c r="B82" s="17"/>
      <c r="C82" s="17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17"/>
      <c r="Z82" s="17"/>
      <c r="AA82" s="17"/>
    </row>
    <row r="83" spans="1:27" s="321" customFormat="1">
      <c r="A83" s="17"/>
      <c r="B83" s="17"/>
      <c r="C83" s="17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17"/>
      <c r="Z83" s="17"/>
      <c r="AA83" s="17"/>
    </row>
    <row r="84" spans="1:27" s="321" customFormat="1">
      <c r="A84" s="17"/>
      <c r="B84" s="17"/>
      <c r="C84" s="17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17"/>
      <c r="Z84" s="17"/>
      <c r="AA84" s="17"/>
    </row>
    <row r="85" spans="1:27" s="321" customFormat="1">
      <c r="A85" s="17"/>
      <c r="B85" s="17"/>
      <c r="C85" s="17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17"/>
      <c r="Z85" s="17"/>
      <c r="AA85" s="17"/>
    </row>
    <row r="86" spans="1:27" s="321" customFormat="1">
      <c r="A86" s="17"/>
      <c r="B86" s="17"/>
      <c r="C86" s="17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17"/>
      <c r="Z86" s="17"/>
      <c r="AA86" s="17"/>
    </row>
    <row r="87" spans="1:27" s="321" customFormat="1">
      <c r="A87" s="17"/>
      <c r="B87" s="17"/>
      <c r="C87" s="17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17"/>
      <c r="Z87" s="17"/>
      <c r="AA87" s="17"/>
    </row>
    <row r="88" spans="1:27" s="321" customFormat="1">
      <c r="A88" s="17"/>
      <c r="B88" s="17"/>
      <c r="C88" s="17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17"/>
      <c r="Z88" s="17"/>
      <c r="AA88" s="17"/>
    </row>
    <row r="89" spans="1:27" s="321" customFormat="1">
      <c r="A89" s="17"/>
      <c r="B89" s="17"/>
      <c r="C89" s="17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17"/>
      <c r="Z89" s="17"/>
      <c r="AA89" s="17"/>
    </row>
    <row r="90" spans="1:27" s="321" customFormat="1">
      <c r="A90" s="17"/>
      <c r="B90" s="17"/>
      <c r="C90" s="17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17"/>
      <c r="Z90" s="17"/>
      <c r="AA90" s="17"/>
    </row>
    <row r="91" spans="1:27" s="321" customFormat="1">
      <c r="A91" s="17"/>
      <c r="B91" s="17"/>
      <c r="C91" s="17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17"/>
      <c r="Z91" s="17"/>
      <c r="AA91" s="17"/>
    </row>
    <row r="92" spans="1:27" s="321" customFormat="1">
      <c r="A92" s="17"/>
      <c r="B92" s="17"/>
      <c r="C92" s="17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17"/>
      <c r="Z92" s="17"/>
      <c r="AA92" s="17"/>
    </row>
    <row r="93" spans="1:27" s="321" customFormat="1">
      <c r="A93" s="17"/>
      <c r="B93" s="17"/>
      <c r="C93" s="17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17"/>
      <c r="Z93" s="17"/>
      <c r="AA93" s="17"/>
    </row>
    <row r="94" spans="1:27" s="321" customFormat="1">
      <c r="A94" s="17"/>
      <c r="B94" s="17"/>
      <c r="C94" s="17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17"/>
      <c r="Z94" s="17"/>
      <c r="AA94" s="17"/>
    </row>
    <row r="95" spans="1:27" s="321" customFormat="1">
      <c r="A95" s="17"/>
      <c r="B95" s="17"/>
      <c r="C95" s="17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17"/>
      <c r="Z95" s="17"/>
      <c r="AA95" s="17"/>
    </row>
  </sheetData>
  <mergeCells count="118">
    <mergeCell ref="P8:Q8"/>
    <mergeCell ref="R8:S8"/>
    <mergeCell ref="T8:U8"/>
    <mergeCell ref="P12:Q12"/>
    <mergeCell ref="R12:S12"/>
    <mergeCell ref="T12:U12"/>
    <mergeCell ref="V12:W12"/>
    <mergeCell ref="F9:G9"/>
    <mergeCell ref="H9:I9"/>
    <mergeCell ref="J9:K9"/>
    <mergeCell ref="L9:M9"/>
    <mergeCell ref="N9:O9"/>
    <mergeCell ref="V11:W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E45:G45"/>
    <mergeCell ref="B46:D47"/>
    <mergeCell ref="E46:G46"/>
    <mergeCell ref="E47:G47"/>
    <mergeCell ref="P7:Q7"/>
    <mergeCell ref="R7:S7"/>
    <mergeCell ref="T7:U7"/>
    <mergeCell ref="H10:I10"/>
    <mergeCell ref="J10:K10"/>
    <mergeCell ref="L10:M10"/>
    <mergeCell ref="R10:S10"/>
    <mergeCell ref="T10:U10"/>
    <mergeCell ref="P9:Q9"/>
    <mergeCell ref="R9:S9"/>
    <mergeCell ref="T9:U9"/>
    <mergeCell ref="B8:B9"/>
    <mergeCell ref="B11:B12"/>
    <mergeCell ref="D12:E12"/>
    <mergeCell ref="D9:E9"/>
    <mergeCell ref="F12:G12"/>
    <mergeCell ref="H12:I12"/>
    <mergeCell ref="J12:K12"/>
    <mergeCell ref="L12:M12"/>
    <mergeCell ref="N12:O12"/>
    <mergeCell ref="B34:D35"/>
    <mergeCell ref="E39:G39"/>
    <mergeCell ref="T39:U39"/>
    <mergeCell ref="E37:G37"/>
    <mergeCell ref="B36:D37"/>
    <mergeCell ref="E36:G36"/>
    <mergeCell ref="T37:U37"/>
    <mergeCell ref="E35:G35"/>
    <mergeCell ref="T36:U36"/>
    <mergeCell ref="E34:G34"/>
    <mergeCell ref="T35:U35"/>
    <mergeCell ref="T34:U34"/>
    <mergeCell ref="E40:G40"/>
    <mergeCell ref="T40:U40"/>
    <mergeCell ref="T49:U49"/>
    <mergeCell ref="B38:D39"/>
    <mergeCell ref="B40:D41"/>
    <mergeCell ref="E38:G38"/>
    <mergeCell ref="T46:U46"/>
    <mergeCell ref="E41:G41"/>
    <mergeCell ref="B42:D43"/>
    <mergeCell ref="T44:U44"/>
    <mergeCell ref="T38:U38"/>
    <mergeCell ref="E42:G42"/>
    <mergeCell ref="T42:U42"/>
    <mergeCell ref="E43:G43"/>
    <mergeCell ref="B44:D45"/>
    <mergeCell ref="E44:G44"/>
    <mergeCell ref="B48:D49"/>
    <mergeCell ref="E48:G48"/>
    <mergeCell ref="E49:G49"/>
    <mergeCell ref="T41:U41"/>
    <mergeCell ref="T43:U43"/>
    <mergeCell ref="T45:U45"/>
    <mergeCell ref="T47:U47"/>
    <mergeCell ref="T48:U48"/>
    <mergeCell ref="E32:G32"/>
    <mergeCell ref="T33:U33"/>
    <mergeCell ref="T32:U32"/>
    <mergeCell ref="E31:G31"/>
    <mergeCell ref="B29:G29"/>
    <mergeCell ref="T29:U29"/>
    <mergeCell ref="E30:G30"/>
    <mergeCell ref="T30:U30"/>
    <mergeCell ref="T31:U31"/>
    <mergeCell ref="B30:D31"/>
    <mergeCell ref="B32:D33"/>
    <mergeCell ref="E33:G33"/>
    <mergeCell ref="B6:C6"/>
    <mergeCell ref="V6:W6"/>
    <mergeCell ref="V7:W7"/>
    <mergeCell ref="B10:C10"/>
    <mergeCell ref="B7:C7"/>
    <mergeCell ref="V10:W10"/>
    <mergeCell ref="N10:O10"/>
    <mergeCell ref="P10:Q10"/>
    <mergeCell ref="D7:E7"/>
    <mergeCell ref="F7:G7"/>
    <mergeCell ref="H7:I7"/>
    <mergeCell ref="J7:K7"/>
    <mergeCell ref="L7:M7"/>
    <mergeCell ref="N7:O7"/>
    <mergeCell ref="D10:E10"/>
    <mergeCell ref="F10:G10"/>
    <mergeCell ref="V8:W8"/>
    <mergeCell ref="V9:W9"/>
    <mergeCell ref="D8:E8"/>
    <mergeCell ref="F8:G8"/>
    <mergeCell ref="H8:I8"/>
    <mergeCell ref="J8:K8"/>
    <mergeCell ref="L8:M8"/>
    <mergeCell ref="N8:O8"/>
  </mergeCells>
  <phoneticPr fontId="38" type="noConversion"/>
  <printOptions horizontalCentered="1"/>
  <pageMargins left="0.19685039370078741" right="0.19685039370078741" top="0.78740157480314965" bottom="0.39370078740157483" header="0.39370078740157483" footer="0.39370078740157483"/>
  <pageSetup paperSize="9" scale="70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2"/>
  <sheetViews>
    <sheetView zoomScale="80" zoomScaleNormal="80" zoomScaleSheetLayoutView="70" workbookViewId="0">
      <selection activeCell="U10" sqref="U10"/>
    </sheetView>
  </sheetViews>
  <sheetFormatPr defaultColWidth="9.125" defaultRowHeight="18.75"/>
  <cols>
    <col min="1" max="1" width="2.375" style="11" customWidth="1"/>
    <col min="2" max="2" width="9.625" style="11" customWidth="1"/>
    <col min="3" max="3" width="10.625" style="11" customWidth="1"/>
    <col min="4" max="13" width="9.625" style="11" customWidth="1"/>
    <col min="14" max="14" width="9.625" style="17" customWidth="1"/>
    <col min="15" max="16384" width="9.125" style="11"/>
  </cols>
  <sheetData>
    <row r="1" spans="1:14" ht="20.100000000000001" customHeight="1">
      <c r="B1" s="11" t="s">
        <v>0</v>
      </c>
    </row>
    <row r="2" spans="1:14" s="350" customFormat="1" ht="20.25">
      <c r="A2" s="515" t="s">
        <v>591</v>
      </c>
      <c r="B2" s="349"/>
      <c r="C2" s="349"/>
      <c r="K2" s="350" t="s">
        <v>0</v>
      </c>
    </row>
    <row r="3" spans="1:14" ht="20.100000000000001" customHeight="1">
      <c r="K3" s="289"/>
      <c r="L3" s="289"/>
    </row>
    <row r="4" spans="1:14" ht="21.75" customHeight="1">
      <c r="B4" s="515" t="s">
        <v>538</v>
      </c>
      <c r="C4" s="515"/>
      <c r="K4" s="289"/>
      <c r="L4" s="289"/>
    </row>
    <row r="5" spans="1:14" ht="14.25" customHeight="1">
      <c r="B5" s="13"/>
      <c r="C5" s="13"/>
      <c r="K5" s="289"/>
      <c r="L5" s="289"/>
    </row>
    <row r="6" spans="1:14" ht="21.95" customHeight="1">
      <c r="B6" s="11" t="s">
        <v>699</v>
      </c>
      <c r="K6" s="289"/>
      <c r="L6" s="289"/>
    </row>
    <row r="7" spans="1:14" s="290" customFormat="1" ht="21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91" t="s">
        <v>121</v>
      </c>
    </row>
    <row r="8" spans="1:14" ht="30" customHeight="1">
      <c r="A8" s="12"/>
      <c r="B8" s="1302" t="s">
        <v>146</v>
      </c>
      <c r="C8" s="1303"/>
      <c r="D8" s="599" t="s">
        <v>5</v>
      </c>
      <c r="E8" s="600" t="s">
        <v>486</v>
      </c>
      <c r="F8" s="600" t="s">
        <v>372</v>
      </c>
      <c r="G8" s="600" t="s">
        <v>24</v>
      </c>
      <c r="H8" s="600" t="s">
        <v>51</v>
      </c>
      <c r="I8" s="600" t="s">
        <v>77</v>
      </c>
      <c r="J8" s="779" t="s">
        <v>416</v>
      </c>
      <c r="K8" s="779" t="s">
        <v>315</v>
      </c>
      <c r="L8" s="782" t="s">
        <v>316</v>
      </c>
      <c r="M8" s="781" t="s">
        <v>109</v>
      </c>
      <c r="N8" s="603" t="s">
        <v>273</v>
      </c>
    </row>
    <row r="9" spans="1:14" ht="24.95" customHeight="1">
      <c r="A9" s="12"/>
      <c r="B9" s="1304" t="s">
        <v>274</v>
      </c>
      <c r="C9" s="1305"/>
      <c r="D9" s="539">
        <v>7</v>
      </c>
      <c r="E9" s="533">
        <v>1</v>
      </c>
      <c r="F9" s="533">
        <v>1</v>
      </c>
      <c r="G9" s="533"/>
      <c r="H9" s="533">
        <v>7</v>
      </c>
      <c r="I9" s="533">
        <v>4</v>
      </c>
      <c r="J9" s="533"/>
      <c r="K9" s="533">
        <v>3</v>
      </c>
      <c r="L9" s="771"/>
      <c r="M9" s="772">
        <f t="shared" ref="M9:M21" si="0">SUM(D9:L9)</f>
        <v>23</v>
      </c>
      <c r="N9" s="783">
        <f t="shared" ref="N9:N20" si="1">M9/$M$21</f>
        <v>0.11057692307692307</v>
      </c>
    </row>
    <row r="10" spans="1:14" ht="24.95" customHeight="1">
      <c r="A10" s="12"/>
      <c r="B10" s="1300" t="s">
        <v>28</v>
      </c>
      <c r="C10" s="1301"/>
      <c r="D10" s="545">
        <v>2</v>
      </c>
      <c r="E10" s="534"/>
      <c r="F10" s="534">
        <v>3</v>
      </c>
      <c r="G10" s="534">
        <v>3</v>
      </c>
      <c r="H10" s="534">
        <v>11</v>
      </c>
      <c r="I10" s="534">
        <v>8</v>
      </c>
      <c r="J10" s="534"/>
      <c r="K10" s="534">
        <v>2</v>
      </c>
      <c r="L10" s="773"/>
      <c r="M10" s="548">
        <f t="shared" si="0"/>
        <v>29</v>
      </c>
      <c r="N10" s="784">
        <f t="shared" si="1"/>
        <v>0.13942307692307693</v>
      </c>
    </row>
    <row r="11" spans="1:14" ht="24.95" customHeight="1">
      <c r="A11" s="12"/>
      <c r="B11" s="1300" t="s">
        <v>29</v>
      </c>
      <c r="C11" s="1301"/>
      <c r="D11" s="545">
        <v>14</v>
      </c>
      <c r="E11" s="534"/>
      <c r="F11" s="534">
        <v>3</v>
      </c>
      <c r="G11" s="534">
        <v>2</v>
      </c>
      <c r="H11" s="534">
        <v>10</v>
      </c>
      <c r="I11" s="534">
        <v>1</v>
      </c>
      <c r="J11" s="534"/>
      <c r="K11" s="534">
        <v>3</v>
      </c>
      <c r="L11" s="773">
        <v>1</v>
      </c>
      <c r="M11" s="548">
        <f t="shared" si="0"/>
        <v>34</v>
      </c>
      <c r="N11" s="784">
        <f t="shared" si="1"/>
        <v>0.16346153846153846</v>
      </c>
    </row>
    <row r="12" spans="1:14" ht="24.95" customHeight="1">
      <c r="A12" s="12"/>
      <c r="B12" s="1300" t="s">
        <v>30</v>
      </c>
      <c r="C12" s="1301"/>
      <c r="D12" s="545">
        <v>18</v>
      </c>
      <c r="E12" s="534">
        <v>1</v>
      </c>
      <c r="F12" s="534">
        <v>5</v>
      </c>
      <c r="G12" s="534">
        <v>6</v>
      </c>
      <c r="H12" s="534">
        <v>12</v>
      </c>
      <c r="I12" s="534">
        <v>4</v>
      </c>
      <c r="J12" s="534"/>
      <c r="K12" s="534">
        <v>1</v>
      </c>
      <c r="L12" s="773"/>
      <c r="M12" s="548">
        <f t="shared" si="0"/>
        <v>47</v>
      </c>
      <c r="N12" s="784">
        <f t="shared" si="1"/>
        <v>0.22596153846153846</v>
      </c>
    </row>
    <row r="13" spans="1:14" ht="24.95" customHeight="1">
      <c r="A13" s="12"/>
      <c r="B13" s="1300" t="s">
        <v>31</v>
      </c>
      <c r="C13" s="1301"/>
      <c r="D13" s="545">
        <v>12</v>
      </c>
      <c r="E13" s="534">
        <v>5</v>
      </c>
      <c r="F13" s="534">
        <v>11</v>
      </c>
      <c r="G13" s="534">
        <v>6</v>
      </c>
      <c r="H13" s="534">
        <v>7</v>
      </c>
      <c r="I13" s="534">
        <v>7</v>
      </c>
      <c r="J13" s="534"/>
      <c r="K13" s="534">
        <v>8</v>
      </c>
      <c r="L13" s="773"/>
      <c r="M13" s="548">
        <f t="shared" si="0"/>
        <v>56</v>
      </c>
      <c r="N13" s="784">
        <f t="shared" si="1"/>
        <v>0.26923076923076922</v>
      </c>
    </row>
    <row r="14" spans="1:14" ht="24.95" customHeight="1">
      <c r="A14" s="12"/>
      <c r="B14" s="1300" t="s">
        <v>32</v>
      </c>
      <c r="C14" s="1301"/>
      <c r="D14" s="503">
        <v>6</v>
      </c>
      <c r="E14" s="517"/>
      <c r="F14" s="517">
        <v>2</v>
      </c>
      <c r="G14" s="517">
        <v>2</v>
      </c>
      <c r="H14" s="517">
        <v>2</v>
      </c>
      <c r="I14" s="517">
        <v>1</v>
      </c>
      <c r="J14" s="517"/>
      <c r="K14" s="517">
        <v>5</v>
      </c>
      <c r="L14" s="659">
        <v>1</v>
      </c>
      <c r="M14" s="651">
        <f t="shared" si="0"/>
        <v>19</v>
      </c>
      <c r="N14" s="784">
        <f t="shared" si="1"/>
        <v>9.1346153846153841E-2</v>
      </c>
    </row>
    <row r="15" spans="1:14" ht="24.95" hidden="1" customHeight="1">
      <c r="A15" s="12"/>
      <c r="B15" s="544" t="s">
        <v>156</v>
      </c>
      <c r="C15" s="544"/>
      <c r="D15" s="545"/>
      <c r="E15" s="534"/>
      <c r="F15" s="534"/>
      <c r="G15" s="534"/>
      <c r="H15" s="534"/>
      <c r="I15" s="534"/>
      <c r="J15" s="534"/>
      <c r="K15" s="534"/>
      <c r="L15" s="773"/>
      <c r="M15" s="548">
        <f t="shared" si="0"/>
        <v>0</v>
      </c>
      <c r="N15" s="784">
        <f t="shared" si="1"/>
        <v>0</v>
      </c>
    </row>
    <row r="16" spans="1:14" ht="24.95" hidden="1" customHeight="1">
      <c r="A16" s="12"/>
      <c r="B16" s="519" t="s">
        <v>157</v>
      </c>
      <c r="C16" s="519"/>
      <c r="D16" s="545"/>
      <c r="E16" s="534"/>
      <c r="F16" s="534"/>
      <c r="G16" s="534"/>
      <c r="H16" s="534"/>
      <c r="I16" s="534"/>
      <c r="J16" s="534"/>
      <c r="K16" s="534"/>
      <c r="L16" s="773"/>
      <c r="M16" s="548">
        <f t="shared" si="0"/>
        <v>0</v>
      </c>
      <c r="N16" s="784">
        <f t="shared" si="1"/>
        <v>0</v>
      </c>
    </row>
    <row r="17" spans="1:15" ht="24.95" hidden="1" customHeight="1">
      <c r="A17" s="12"/>
      <c r="B17" s="519" t="s">
        <v>33</v>
      </c>
      <c r="C17" s="519"/>
      <c r="D17" s="545"/>
      <c r="E17" s="534"/>
      <c r="F17" s="534"/>
      <c r="G17" s="534"/>
      <c r="H17" s="534"/>
      <c r="I17" s="534"/>
      <c r="J17" s="534"/>
      <c r="K17" s="534"/>
      <c r="L17" s="773"/>
      <c r="M17" s="548">
        <f t="shared" si="0"/>
        <v>0</v>
      </c>
      <c r="N17" s="784">
        <f t="shared" si="1"/>
        <v>0</v>
      </c>
    </row>
    <row r="18" spans="1:15" ht="24.95" hidden="1" customHeight="1">
      <c r="A18" s="12"/>
      <c r="B18" s="519" t="s">
        <v>34</v>
      </c>
      <c r="C18" s="519"/>
      <c r="D18" s="545"/>
      <c r="E18" s="534"/>
      <c r="F18" s="534"/>
      <c r="G18" s="534"/>
      <c r="H18" s="534"/>
      <c r="I18" s="534"/>
      <c r="J18" s="534"/>
      <c r="K18" s="534"/>
      <c r="L18" s="773"/>
      <c r="M18" s="548">
        <f t="shared" si="0"/>
        <v>0</v>
      </c>
      <c r="N18" s="784">
        <f t="shared" si="1"/>
        <v>0</v>
      </c>
    </row>
    <row r="19" spans="1:15" ht="24.95" hidden="1" customHeight="1">
      <c r="A19" s="12"/>
      <c r="B19" s="519" t="s">
        <v>35</v>
      </c>
      <c r="C19" s="519"/>
      <c r="D19" s="545"/>
      <c r="E19" s="534"/>
      <c r="F19" s="534"/>
      <c r="G19" s="534"/>
      <c r="H19" s="534"/>
      <c r="I19" s="534"/>
      <c r="J19" s="534"/>
      <c r="K19" s="534"/>
      <c r="L19" s="773"/>
      <c r="M19" s="548">
        <f t="shared" si="0"/>
        <v>0</v>
      </c>
      <c r="N19" s="784">
        <f t="shared" si="1"/>
        <v>0</v>
      </c>
    </row>
    <row r="20" spans="1:15" ht="24.95" hidden="1" customHeight="1">
      <c r="A20" s="12"/>
      <c r="B20" s="519" t="s">
        <v>36</v>
      </c>
      <c r="C20" s="519"/>
      <c r="D20" s="503"/>
      <c r="E20" s="517"/>
      <c r="F20" s="517"/>
      <c r="G20" s="517"/>
      <c r="H20" s="517"/>
      <c r="I20" s="517"/>
      <c r="J20" s="517"/>
      <c r="K20" s="517"/>
      <c r="L20" s="659"/>
      <c r="M20" s="651">
        <f t="shared" si="0"/>
        <v>0</v>
      </c>
      <c r="N20" s="785">
        <f t="shared" si="1"/>
        <v>0</v>
      </c>
    </row>
    <row r="21" spans="1:15" ht="24.95" customHeight="1">
      <c r="A21" s="12"/>
      <c r="B21" s="1306" t="s">
        <v>487</v>
      </c>
      <c r="C21" s="1307"/>
      <c r="D21" s="661">
        <f>SUM(D9:D20)</f>
        <v>59</v>
      </c>
      <c r="E21" s="662">
        <f t="shared" ref="E21:L21" si="2">SUM(E9:E20)</f>
        <v>7</v>
      </c>
      <c r="F21" s="662">
        <f t="shared" si="2"/>
        <v>25</v>
      </c>
      <c r="G21" s="662">
        <f t="shared" si="2"/>
        <v>19</v>
      </c>
      <c r="H21" s="662">
        <f t="shared" si="2"/>
        <v>49</v>
      </c>
      <c r="I21" s="662">
        <f t="shared" si="2"/>
        <v>25</v>
      </c>
      <c r="J21" s="662">
        <f t="shared" si="2"/>
        <v>0</v>
      </c>
      <c r="K21" s="662">
        <f t="shared" si="2"/>
        <v>22</v>
      </c>
      <c r="L21" s="660">
        <f t="shared" si="2"/>
        <v>2</v>
      </c>
      <c r="M21" s="774">
        <f t="shared" si="0"/>
        <v>208</v>
      </c>
      <c r="N21" s="775">
        <f>M21/M21</f>
        <v>1</v>
      </c>
    </row>
    <row r="22" spans="1:15" ht="12" customHeight="1">
      <c r="A22" s="12"/>
      <c r="B22" s="457"/>
      <c r="C22" s="457"/>
      <c r="D22" s="776"/>
      <c r="E22" s="776"/>
      <c r="F22" s="776"/>
      <c r="G22" s="776"/>
      <c r="H22" s="776"/>
      <c r="I22" s="776"/>
      <c r="J22" s="776"/>
      <c r="K22" s="776"/>
      <c r="L22" s="776"/>
      <c r="M22" s="776"/>
      <c r="N22" s="777"/>
      <c r="O22" s="292"/>
    </row>
    <row r="23" spans="1:15" ht="21.95" customHeight="1">
      <c r="B23" s="11" t="s">
        <v>700</v>
      </c>
      <c r="K23" s="289"/>
      <c r="L23" s="289"/>
      <c r="N23" s="18"/>
    </row>
    <row r="24" spans="1:15" s="290" customFormat="1" ht="21.75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91" t="s">
        <v>121</v>
      </c>
    </row>
    <row r="25" spans="1:15" ht="30" customHeight="1">
      <c r="A25" s="12"/>
      <c r="B25" s="1302" t="s">
        <v>488</v>
      </c>
      <c r="C25" s="1303"/>
      <c r="D25" s="599" t="s">
        <v>5</v>
      </c>
      <c r="E25" s="600" t="s">
        <v>489</v>
      </c>
      <c r="F25" s="600" t="s">
        <v>490</v>
      </c>
      <c r="G25" s="600" t="s">
        <v>491</v>
      </c>
      <c r="H25" s="600" t="s">
        <v>492</v>
      </c>
      <c r="I25" s="600" t="s">
        <v>77</v>
      </c>
      <c r="J25" s="779" t="s">
        <v>493</v>
      </c>
      <c r="K25" s="779" t="s">
        <v>494</v>
      </c>
      <c r="L25" s="780" t="s">
        <v>495</v>
      </c>
      <c r="M25" s="781" t="s">
        <v>496</v>
      </c>
      <c r="N25" s="603" t="s">
        <v>497</v>
      </c>
    </row>
    <row r="26" spans="1:15" ht="20.100000000000001" customHeight="1">
      <c r="A26" s="12"/>
      <c r="B26" s="1308" t="s">
        <v>274</v>
      </c>
      <c r="C26" s="538" t="s">
        <v>593</v>
      </c>
      <c r="D26" s="956">
        <v>1</v>
      </c>
      <c r="E26" s="957"/>
      <c r="F26" s="957">
        <v>2</v>
      </c>
      <c r="G26" s="957">
        <v>1</v>
      </c>
      <c r="H26" s="957"/>
      <c r="I26" s="957"/>
      <c r="J26" s="957">
        <v>1</v>
      </c>
      <c r="K26" s="957"/>
      <c r="L26" s="958"/>
      <c r="M26" s="959">
        <f>SUM(D26:L26)</f>
        <v>5</v>
      </c>
      <c r="N26" s="783"/>
    </row>
    <row r="27" spans="1:15" ht="20.100000000000001" customHeight="1">
      <c r="A27" s="12"/>
      <c r="B27" s="1309"/>
      <c r="C27" s="943" t="s">
        <v>594</v>
      </c>
      <c r="D27" s="972"/>
      <c r="E27" s="973"/>
      <c r="F27" s="973"/>
      <c r="G27" s="973"/>
      <c r="H27" s="973"/>
      <c r="I27" s="973"/>
      <c r="J27" s="973">
        <v>1</v>
      </c>
      <c r="K27" s="973">
        <v>3</v>
      </c>
      <c r="L27" s="974"/>
      <c r="M27" s="975">
        <f t="shared" ref="M27:M28" si="3">SUM(D27:L27)</f>
        <v>4</v>
      </c>
      <c r="N27" s="947"/>
    </row>
    <row r="28" spans="1:15" ht="20.100000000000001" customHeight="1">
      <c r="A28" s="12"/>
      <c r="B28" s="1310"/>
      <c r="C28" s="976" t="s">
        <v>595</v>
      </c>
      <c r="D28" s="964">
        <f>D26+D27</f>
        <v>1</v>
      </c>
      <c r="E28" s="965">
        <f t="shared" ref="E28:L28" si="4">E26+E27</f>
        <v>0</v>
      </c>
      <c r="F28" s="965">
        <f t="shared" si="4"/>
        <v>2</v>
      </c>
      <c r="G28" s="965">
        <f t="shared" si="4"/>
        <v>1</v>
      </c>
      <c r="H28" s="965">
        <f t="shared" si="4"/>
        <v>0</v>
      </c>
      <c r="I28" s="965">
        <f t="shared" si="4"/>
        <v>0</v>
      </c>
      <c r="J28" s="965">
        <f t="shared" si="4"/>
        <v>2</v>
      </c>
      <c r="K28" s="965">
        <f t="shared" si="4"/>
        <v>3</v>
      </c>
      <c r="L28" s="966">
        <f t="shared" si="4"/>
        <v>0</v>
      </c>
      <c r="M28" s="967">
        <f t="shared" si="3"/>
        <v>9</v>
      </c>
      <c r="N28" s="948">
        <f>M28/$M$52</f>
        <v>0.11688311688311688</v>
      </c>
    </row>
    <row r="29" spans="1:15" ht="20.100000000000001" customHeight="1">
      <c r="A29" s="12"/>
      <c r="B29" s="1308" t="s">
        <v>28</v>
      </c>
      <c r="C29" s="538" t="s">
        <v>593</v>
      </c>
      <c r="D29" s="956"/>
      <c r="E29" s="957"/>
      <c r="F29" s="957">
        <v>1</v>
      </c>
      <c r="G29" s="957"/>
      <c r="H29" s="957"/>
      <c r="I29" s="957"/>
      <c r="J29" s="957"/>
      <c r="K29" s="957"/>
      <c r="L29" s="958"/>
      <c r="M29" s="959">
        <f>SUM(D29:L29)</f>
        <v>1</v>
      </c>
      <c r="N29" s="783"/>
    </row>
    <row r="30" spans="1:15" ht="20.100000000000001" customHeight="1">
      <c r="A30" s="12"/>
      <c r="B30" s="1309"/>
      <c r="C30" s="943" t="s">
        <v>594</v>
      </c>
      <c r="D30" s="972">
        <v>1</v>
      </c>
      <c r="E30" s="973"/>
      <c r="F30" s="973"/>
      <c r="G30" s="973">
        <v>1</v>
      </c>
      <c r="H30" s="973"/>
      <c r="I30" s="973"/>
      <c r="J30" s="973">
        <v>1</v>
      </c>
      <c r="K30" s="973"/>
      <c r="L30" s="974"/>
      <c r="M30" s="975">
        <f t="shared" ref="M30:M31" si="5">SUM(D30:L30)</f>
        <v>3</v>
      </c>
      <c r="N30" s="944"/>
    </row>
    <row r="31" spans="1:15" ht="20.100000000000001" customHeight="1">
      <c r="A31" s="12"/>
      <c r="B31" s="1310"/>
      <c r="C31" s="976" t="s">
        <v>595</v>
      </c>
      <c r="D31" s="964">
        <f>D29+D30</f>
        <v>1</v>
      </c>
      <c r="E31" s="965">
        <f t="shared" ref="E31:L31" si="6">E29+E30</f>
        <v>0</v>
      </c>
      <c r="F31" s="965">
        <f t="shared" si="6"/>
        <v>1</v>
      </c>
      <c r="G31" s="965">
        <f t="shared" si="6"/>
        <v>1</v>
      </c>
      <c r="H31" s="965">
        <f t="shared" si="6"/>
        <v>0</v>
      </c>
      <c r="I31" s="965">
        <f t="shared" si="6"/>
        <v>0</v>
      </c>
      <c r="J31" s="965">
        <f t="shared" si="6"/>
        <v>1</v>
      </c>
      <c r="K31" s="965">
        <f t="shared" si="6"/>
        <v>0</v>
      </c>
      <c r="L31" s="966">
        <f t="shared" si="6"/>
        <v>0</v>
      </c>
      <c r="M31" s="967">
        <f t="shared" si="5"/>
        <v>4</v>
      </c>
      <c r="N31" s="948">
        <f>M31/$M$52</f>
        <v>5.1948051948051951E-2</v>
      </c>
    </row>
    <row r="32" spans="1:15" ht="20.100000000000001" customHeight="1">
      <c r="A32" s="12"/>
      <c r="B32" s="1308" t="s">
        <v>29</v>
      </c>
      <c r="C32" s="518" t="s">
        <v>593</v>
      </c>
      <c r="D32" s="956"/>
      <c r="E32" s="957"/>
      <c r="F32" s="957"/>
      <c r="G32" s="957">
        <v>1</v>
      </c>
      <c r="H32" s="957"/>
      <c r="I32" s="957"/>
      <c r="J32" s="957"/>
      <c r="K32" s="957"/>
      <c r="L32" s="958"/>
      <c r="M32" s="959">
        <f>SUM(D32:L32)</f>
        <v>1</v>
      </c>
      <c r="N32" s="942"/>
    </row>
    <row r="33" spans="1:14" ht="20.100000000000001" customHeight="1">
      <c r="A33" s="12"/>
      <c r="B33" s="1309"/>
      <c r="C33" s="943" t="s">
        <v>594</v>
      </c>
      <c r="D33" s="972"/>
      <c r="E33" s="973"/>
      <c r="F33" s="973"/>
      <c r="G33" s="973">
        <v>8</v>
      </c>
      <c r="H33" s="973"/>
      <c r="I33" s="973"/>
      <c r="J33" s="973"/>
      <c r="K33" s="973">
        <v>3</v>
      </c>
      <c r="L33" s="974"/>
      <c r="M33" s="975">
        <f t="shared" ref="M33:M34" si="7">SUM(D33:L33)</f>
        <v>11</v>
      </c>
      <c r="N33" s="944"/>
    </row>
    <row r="34" spans="1:14" ht="20.100000000000001" customHeight="1">
      <c r="A34" s="12"/>
      <c r="B34" s="1310"/>
      <c r="C34" s="976" t="s">
        <v>595</v>
      </c>
      <c r="D34" s="964">
        <f>D32+D33</f>
        <v>0</v>
      </c>
      <c r="E34" s="965">
        <f t="shared" ref="E34:L34" si="8">E32+E33</f>
        <v>0</v>
      </c>
      <c r="F34" s="965">
        <f t="shared" si="8"/>
        <v>0</v>
      </c>
      <c r="G34" s="965">
        <f t="shared" si="8"/>
        <v>9</v>
      </c>
      <c r="H34" s="965">
        <f t="shared" si="8"/>
        <v>0</v>
      </c>
      <c r="I34" s="965">
        <f t="shared" si="8"/>
        <v>0</v>
      </c>
      <c r="J34" s="965">
        <f t="shared" si="8"/>
        <v>0</v>
      </c>
      <c r="K34" s="965">
        <f t="shared" si="8"/>
        <v>3</v>
      </c>
      <c r="L34" s="966">
        <f t="shared" si="8"/>
        <v>0</v>
      </c>
      <c r="M34" s="967">
        <f t="shared" si="7"/>
        <v>12</v>
      </c>
      <c r="N34" s="948">
        <f>M34/$M$52</f>
        <v>0.15584415584415584</v>
      </c>
    </row>
    <row r="35" spans="1:14" ht="20.100000000000001" customHeight="1">
      <c r="A35" s="12"/>
      <c r="B35" s="1308" t="s">
        <v>30</v>
      </c>
      <c r="C35" s="538" t="s">
        <v>593</v>
      </c>
      <c r="D35" s="956"/>
      <c r="E35" s="957"/>
      <c r="F35" s="957">
        <v>8</v>
      </c>
      <c r="G35" s="957">
        <v>1</v>
      </c>
      <c r="H35" s="957"/>
      <c r="I35" s="957"/>
      <c r="J35" s="957"/>
      <c r="K35" s="957"/>
      <c r="L35" s="958"/>
      <c r="M35" s="959">
        <f>SUM(D35:L35)</f>
        <v>9</v>
      </c>
      <c r="N35" s="783"/>
    </row>
    <row r="36" spans="1:14" ht="20.100000000000001" customHeight="1">
      <c r="A36" s="12"/>
      <c r="B36" s="1309"/>
      <c r="C36" s="943" t="s">
        <v>594</v>
      </c>
      <c r="D36" s="972">
        <v>1</v>
      </c>
      <c r="E36" s="973"/>
      <c r="F36" s="973">
        <v>1</v>
      </c>
      <c r="G36" s="973">
        <v>3</v>
      </c>
      <c r="H36" s="973">
        <v>3</v>
      </c>
      <c r="I36" s="973">
        <v>1</v>
      </c>
      <c r="J36" s="973"/>
      <c r="K36" s="973">
        <v>5</v>
      </c>
      <c r="L36" s="974"/>
      <c r="M36" s="975">
        <f t="shared" ref="M36:M37" si="9">SUM(D36:L36)</f>
        <v>14</v>
      </c>
      <c r="N36" s="944"/>
    </row>
    <row r="37" spans="1:14" ht="20.100000000000001" customHeight="1">
      <c r="A37" s="12"/>
      <c r="B37" s="1310"/>
      <c r="C37" s="976" t="s">
        <v>595</v>
      </c>
      <c r="D37" s="964">
        <f>D35+D36</f>
        <v>1</v>
      </c>
      <c r="E37" s="965">
        <f t="shared" ref="E37:L37" si="10">E35+E36</f>
        <v>0</v>
      </c>
      <c r="F37" s="965">
        <f t="shared" si="10"/>
        <v>9</v>
      </c>
      <c r="G37" s="965">
        <f t="shared" si="10"/>
        <v>4</v>
      </c>
      <c r="H37" s="965">
        <f t="shared" si="10"/>
        <v>3</v>
      </c>
      <c r="I37" s="965">
        <f t="shared" si="10"/>
        <v>1</v>
      </c>
      <c r="J37" s="965">
        <f t="shared" si="10"/>
        <v>0</v>
      </c>
      <c r="K37" s="965">
        <f t="shared" si="10"/>
        <v>5</v>
      </c>
      <c r="L37" s="966">
        <f t="shared" si="10"/>
        <v>0</v>
      </c>
      <c r="M37" s="967">
        <f t="shared" si="9"/>
        <v>23</v>
      </c>
      <c r="N37" s="948">
        <f>M37/$M$52</f>
        <v>0.29870129870129869</v>
      </c>
    </row>
    <row r="38" spans="1:14" ht="20.100000000000001" customHeight="1">
      <c r="A38" s="12"/>
      <c r="B38" s="1308" t="s">
        <v>31</v>
      </c>
      <c r="C38" s="518" t="s">
        <v>593</v>
      </c>
      <c r="D38" s="956"/>
      <c r="E38" s="957"/>
      <c r="F38" s="957">
        <v>4</v>
      </c>
      <c r="G38" s="957"/>
      <c r="H38" s="957"/>
      <c r="I38" s="957"/>
      <c r="J38" s="957"/>
      <c r="K38" s="957"/>
      <c r="L38" s="958"/>
      <c r="M38" s="959">
        <f>SUM(D38:L38)</f>
        <v>4</v>
      </c>
      <c r="N38" s="942"/>
    </row>
    <row r="39" spans="1:14" ht="20.100000000000001" customHeight="1">
      <c r="A39" s="12"/>
      <c r="B39" s="1309"/>
      <c r="C39" s="943" t="s">
        <v>594</v>
      </c>
      <c r="D39" s="972"/>
      <c r="E39" s="973"/>
      <c r="F39" s="973"/>
      <c r="G39" s="973">
        <v>2</v>
      </c>
      <c r="H39" s="973">
        <v>1</v>
      </c>
      <c r="I39" s="973"/>
      <c r="J39" s="973">
        <v>3</v>
      </c>
      <c r="K39" s="973">
        <v>7</v>
      </c>
      <c r="L39" s="974"/>
      <c r="M39" s="975">
        <f t="shared" ref="M39:M40" si="11">SUM(D39:L39)</f>
        <v>13</v>
      </c>
      <c r="N39" s="944"/>
    </row>
    <row r="40" spans="1:14" ht="20.100000000000001" customHeight="1">
      <c r="A40" s="12"/>
      <c r="B40" s="1310"/>
      <c r="C40" s="976" t="s">
        <v>595</v>
      </c>
      <c r="D40" s="964">
        <f>D38+D39</f>
        <v>0</v>
      </c>
      <c r="E40" s="965">
        <f t="shared" ref="E40:L40" si="12">E38+E39</f>
        <v>0</v>
      </c>
      <c r="F40" s="965">
        <f t="shared" si="12"/>
        <v>4</v>
      </c>
      <c r="G40" s="965">
        <f t="shared" si="12"/>
        <v>2</v>
      </c>
      <c r="H40" s="965">
        <f t="shared" si="12"/>
        <v>1</v>
      </c>
      <c r="I40" s="965">
        <f t="shared" si="12"/>
        <v>0</v>
      </c>
      <c r="J40" s="965">
        <f t="shared" si="12"/>
        <v>3</v>
      </c>
      <c r="K40" s="965">
        <f t="shared" si="12"/>
        <v>7</v>
      </c>
      <c r="L40" s="966">
        <f t="shared" si="12"/>
        <v>0</v>
      </c>
      <c r="M40" s="967">
        <f t="shared" si="11"/>
        <v>17</v>
      </c>
      <c r="N40" s="948">
        <f>M40/$M$52</f>
        <v>0.22077922077922077</v>
      </c>
    </row>
    <row r="41" spans="1:14" ht="20.100000000000001" customHeight="1">
      <c r="A41" s="12"/>
      <c r="B41" s="1308" t="s">
        <v>32</v>
      </c>
      <c r="C41" s="538" t="s">
        <v>593</v>
      </c>
      <c r="D41" s="956">
        <v>1</v>
      </c>
      <c r="E41" s="957"/>
      <c r="F41" s="957">
        <v>2</v>
      </c>
      <c r="G41" s="957"/>
      <c r="H41" s="957"/>
      <c r="I41" s="957"/>
      <c r="J41" s="957"/>
      <c r="K41" s="957"/>
      <c r="L41" s="958"/>
      <c r="M41" s="959">
        <f>SUM(D41:L41)</f>
        <v>3</v>
      </c>
      <c r="N41" s="783"/>
    </row>
    <row r="42" spans="1:14" ht="20.100000000000001" customHeight="1">
      <c r="A42" s="12"/>
      <c r="B42" s="1309"/>
      <c r="C42" s="943" t="s">
        <v>594</v>
      </c>
      <c r="D42" s="972">
        <v>1</v>
      </c>
      <c r="E42" s="973"/>
      <c r="F42" s="973"/>
      <c r="G42" s="973">
        <v>4</v>
      </c>
      <c r="H42" s="973"/>
      <c r="I42" s="973"/>
      <c r="J42" s="973"/>
      <c r="K42" s="973">
        <v>4</v>
      </c>
      <c r="L42" s="974"/>
      <c r="M42" s="975">
        <f t="shared" ref="M42:M43" si="13">SUM(D42:L42)</f>
        <v>9</v>
      </c>
      <c r="N42" s="944"/>
    </row>
    <row r="43" spans="1:14" ht="20.100000000000001" customHeight="1">
      <c r="A43" s="12"/>
      <c r="B43" s="1309"/>
      <c r="C43" s="977" t="s">
        <v>595</v>
      </c>
      <c r="D43" s="978">
        <f>D41+D42</f>
        <v>2</v>
      </c>
      <c r="E43" s="979">
        <f t="shared" ref="E43:L43" si="14">E41+E42</f>
        <v>0</v>
      </c>
      <c r="F43" s="979">
        <f t="shared" si="14"/>
        <v>2</v>
      </c>
      <c r="G43" s="979">
        <f t="shared" si="14"/>
        <v>4</v>
      </c>
      <c r="H43" s="979">
        <f t="shared" si="14"/>
        <v>0</v>
      </c>
      <c r="I43" s="979">
        <f t="shared" si="14"/>
        <v>0</v>
      </c>
      <c r="J43" s="979">
        <f t="shared" si="14"/>
        <v>0</v>
      </c>
      <c r="K43" s="979">
        <f t="shared" si="14"/>
        <v>4</v>
      </c>
      <c r="L43" s="980">
        <f t="shared" si="14"/>
        <v>0</v>
      </c>
      <c r="M43" s="981">
        <f t="shared" si="13"/>
        <v>12</v>
      </c>
      <c r="N43" s="949">
        <f>M43/$M$52</f>
        <v>0.15584415584415584</v>
      </c>
    </row>
    <row r="44" spans="1:14" ht="20.100000000000001" hidden="1" customHeight="1">
      <c r="A44" s="12"/>
      <c r="B44" s="538" t="s">
        <v>156</v>
      </c>
      <c r="C44" s="538"/>
      <c r="D44" s="982">
        <f>D26+D29+D32+D35+D38+D41</f>
        <v>2</v>
      </c>
      <c r="E44" s="983">
        <f t="shared" ref="E44:L44" si="15">E26+E29+E32+E35+E38+E41</f>
        <v>0</v>
      </c>
      <c r="F44" s="983">
        <f t="shared" si="15"/>
        <v>17</v>
      </c>
      <c r="G44" s="983">
        <f t="shared" si="15"/>
        <v>3</v>
      </c>
      <c r="H44" s="983">
        <f t="shared" si="15"/>
        <v>0</v>
      </c>
      <c r="I44" s="983">
        <f t="shared" si="15"/>
        <v>0</v>
      </c>
      <c r="J44" s="983">
        <f t="shared" si="15"/>
        <v>1</v>
      </c>
      <c r="K44" s="983">
        <f t="shared" si="15"/>
        <v>0</v>
      </c>
      <c r="L44" s="984">
        <f t="shared" si="15"/>
        <v>0</v>
      </c>
      <c r="M44" s="985">
        <f>SUM(D44:L44)</f>
        <v>23</v>
      </c>
      <c r="N44" s="783">
        <f t="shared" ref="N44:N52" si="16">M44/$M$52</f>
        <v>0.29870129870129869</v>
      </c>
    </row>
    <row r="45" spans="1:14" ht="20.100000000000001" hidden="1" customHeight="1">
      <c r="A45" s="12"/>
      <c r="B45" s="519" t="s">
        <v>157</v>
      </c>
      <c r="C45" s="519"/>
      <c r="D45" s="960">
        <f t="shared" ref="D45:L45" si="17">D27+D30+D33+D36+D39+D42</f>
        <v>3</v>
      </c>
      <c r="E45" s="961">
        <f t="shared" si="17"/>
        <v>0</v>
      </c>
      <c r="F45" s="961">
        <f t="shared" si="17"/>
        <v>1</v>
      </c>
      <c r="G45" s="961">
        <f t="shared" si="17"/>
        <v>18</v>
      </c>
      <c r="H45" s="961">
        <f t="shared" si="17"/>
        <v>4</v>
      </c>
      <c r="I45" s="961">
        <f t="shared" si="17"/>
        <v>1</v>
      </c>
      <c r="J45" s="961">
        <f t="shared" si="17"/>
        <v>5</v>
      </c>
      <c r="K45" s="961">
        <f t="shared" si="17"/>
        <v>22</v>
      </c>
      <c r="L45" s="962">
        <f t="shared" si="17"/>
        <v>0</v>
      </c>
      <c r="M45" s="963">
        <f t="shared" ref="M45:M46" si="18">SUM(D45:L45)</f>
        <v>54</v>
      </c>
      <c r="N45" s="784">
        <f t="shared" si="16"/>
        <v>0.70129870129870131</v>
      </c>
    </row>
    <row r="46" spans="1:14" ht="20.100000000000001" hidden="1" customHeight="1">
      <c r="A46" s="12"/>
      <c r="B46" s="519" t="s">
        <v>33</v>
      </c>
      <c r="C46" s="519"/>
      <c r="D46" s="968">
        <f>D44+D45</f>
        <v>5</v>
      </c>
      <c r="E46" s="969">
        <f t="shared" ref="E46:L46" si="19">E44+E45</f>
        <v>0</v>
      </c>
      <c r="F46" s="969">
        <f t="shared" si="19"/>
        <v>18</v>
      </c>
      <c r="G46" s="969">
        <f t="shared" si="19"/>
        <v>21</v>
      </c>
      <c r="H46" s="969">
        <f t="shared" si="19"/>
        <v>4</v>
      </c>
      <c r="I46" s="969">
        <f t="shared" si="19"/>
        <v>1</v>
      </c>
      <c r="J46" s="969">
        <f t="shared" si="19"/>
        <v>6</v>
      </c>
      <c r="K46" s="969">
        <f t="shared" si="19"/>
        <v>22</v>
      </c>
      <c r="L46" s="970">
        <f t="shared" si="19"/>
        <v>0</v>
      </c>
      <c r="M46" s="971">
        <f t="shared" si="18"/>
        <v>77</v>
      </c>
      <c r="N46" s="784">
        <f t="shared" si="16"/>
        <v>1</v>
      </c>
    </row>
    <row r="47" spans="1:14" ht="20.100000000000001" hidden="1" customHeight="1">
      <c r="A47" s="12"/>
      <c r="B47" s="519" t="s">
        <v>34</v>
      </c>
      <c r="C47" s="519"/>
      <c r="D47" s="545"/>
      <c r="E47" s="534"/>
      <c r="F47" s="534"/>
      <c r="G47" s="534"/>
      <c r="H47" s="534"/>
      <c r="I47" s="534"/>
      <c r="J47" s="534"/>
      <c r="K47" s="534"/>
      <c r="L47" s="773"/>
      <c r="M47" s="548">
        <f t="shared" ref="M47:M49" si="20">SUM(D47:L47)</f>
        <v>0</v>
      </c>
      <c r="N47" s="784">
        <f t="shared" si="16"/>
        <v>0</v>
      </c>
    </row>
    <row r="48" spans="1:14" ht="20.100000000000001" hidden="1" customHeight="1">
      <c r="A48" s="12"/>
      <c r="B48" s="519" t="s">
        <v>35</v>
      </c>
      <c r="C48" s="519"/>
      <c r="D48" s="545"/>
      <c r="E48" s="534"/>
      <c r="F48" s="534"/>
      <c r="G48" s="534"/>
      <c r="H48" s="534"/>
      <c r="I48" s="534"/>
      <c r="J48" s="534"/>
      <c r="K48" s="534"/>
      <c r="L48" s="773"/>
      <c r="M48" s="548">
        <f t="shared" si="20"/>
        <v>0</v>
      </c>
      <c r="N48" s="784">
        <f t="shared" si="16"/>
        <v>0</v>
      </c>
    </row>
    <row r="49" spans="1:15" ht="20.100000000000001" hidden="1" customHeight="1">
      <c r="A49" s="12"/>
      <c r="B49" s="519" t="s">
        <v>36</v>
      </c>
      <c r="C49" s="519"/>
      <c r="D49" s="503"/>
      <c r="E49" s="517"/>
      <c r="F49" s="517"/>
      <c r="G49" s="517"/>
      <c r="H49" s="517"/>
      <c r="I49" s="517"/>
      <c r="J49" s="517"/>
      <c r="K49" s="517"/>
      <c r="L49" s="659"/>
      <c r="M49" s="941">
        <f t="shared" si="20"/>
        <v>0</v>
      </c>
      <c r="N49" s="944">
        <f t="shared" si="16"/>
        <v>0</v>
      </c>
    </row>
    <row r="50" spans="1:15" ht="20.100000000000001" customHeight="1">
      <c r="A50" s="12"/>
      <c r="B50" s="1308" t="s">
        <v>487</v>
      </c>
      <c r="C50" s="538" t="s">
        <v>593</v>
      </c>
      <c r="D50" s="539">
        <f>D26+D29+D32+D35+D38+D41</f>
        <v>2</v>
      </c>
      <c r="E50" s="533">
        <f t="shared" ref="E50:M50" si="21">E26+E29+E32+E35+E38+E41</f>
        <v>0</v>
      </c>
      <c r="F50" s="533">
        <f t="shared" si="21"/>
        <v>17</v>
      </c>
      <c r="G50" s="533">
        <f t="shared" si="21"/>
        <v>3</v>
      </c>
      <c r="H50" s="533">
        <f t="shared" si="21"/>
        <v>0</v>
      </c>
      <c r="I50" s="533">
        <f t="shared" si="21"/>
        <v>0</v>
      </c>
      <c r="J50" s="533">
        <f t="shared" si="21"/>
        <v>1</v>
      </c>
      <c r="K50" s="533">
        <f t="shared" si="21"/>
        <v>0</v>
      </c>
      <c r="L50" s="771">
        <f t="shared" si="21"/>
        <v>0</v>
      </c>
      <c r="M50" s="772">
        <f t="shared" si="21"/>
        <v>23</v>
      </c>
      <c r="N50" s="945"/>
    </row>
    <row r="51" spans="1:15" ht="20.100000000000001" customHeight="1">
      <c r="A51" s="12"/>
      <c r="B51" s="1309"/>
      <c r="C51" s="544" t="s">
        <v>594</v>
      </c>
      <c r="D51" s="545">
        <f t="shared" ref="D51:M51" si="22">D27+D30+D33+D36+D39+D42</f>
        <v>3</v>
      </c>
      <c r="E51" s="534">
        <f t="shared" si="22"/>
        <v>0</v>
      </c>
      <c r="F51" s="534">
        <f t="shared" si="22"/>
        <v>1</v>
      </c>
      <c r="G51" s="534">
        <f t="shared" si="22"/>
        <v>18</v>
      </c>
      <c r="H51" s="534">
        <f t="shared" si="22"/>
        <v>4</v>
      </c>
      <c r="I51" s="534">
        <f t="shared" si="22"/>
        <v>1</v>
      </c>
      <c r="J51" s="534">
        <f t="shared" si="22"/>
        <v>5</v>
      </c>
      <c r="K51" s="534">
        <f t="shared" si="22"/>
        <v>22</v>
      </c>
      <c r="L51" s="773">
        <f t="shared" si="22"/>
        <v>0</v>
      </c>
      <c r="M51" s="548">
        <f t="shared" si="22"/>
        <v>54</v>
      </c>
      <c r="N51" s="946"/>
    </row>
    <row r="52" spans="1:15" ht="20.100000000000001" customHeight="1">
      <c r="A52" s="12"/>
      <c r="B52" s="1310"/>
      <c r="C52" s="950" t="s">
        <v>595</v>
      </c>
      <c r="D52" s="951">
        <f t="shared" ref="D52:M52" si="23">D28+D31+D34+D37+D40+D43</f>
        <v>5</v>
      </c>
      <c r="E52" s="952">
        <f t="shared" si="23"/>
        <v>0</v>
      </c>
      <c r="F52" s="952">
        <f t="shared" si="23"/>
        <v>18</v>
      </c>
      <c r="G52" s="952">
        <f t="shared" si="23"/>
        <v>21</v>
      </c>
      <c r="H52" s="952">
        <f t="shared" si="23"/>
        <v>4</v>
      </c>
      <c r="I52" s="952">
        <f t="shared" si="23"/>
        <v>1</v>
      </c>
      <c r="J52" s="952">
        <f t="shared" si="23"/>
        <v>6</v>
      </c>
      <c r="K52" s="952">
        <f t="shared" si="23"/>
        <v>22</v>
      </c>
      <c r="L52" s="953">
        <f t="shared" si="23"/>
        <v>0</v>
      </c>
      <c r="M52" s="954">
        <f t="shared" si="23"/>
        <v>77</v>
      </c>
      <c r="N52" s="955">
        <f t="shared" si="16"/>
        <v>1</v>
      </c>
    </row>
    <row r="53" spans="1:15" ht="24.95" customHeight="1">
      <c r="A53" s="12"/>
      <c r="B53" s="247"/>
      <c r="C53" s="247"/>
      <c r="D53" s="776"/>
      <c r="E53" s="776"/>
      <c r="F53" s="776"/>
      <c r="G53" s="776"/>
      <c r="H53" s="776"/>
      <c r="I53" s="776"/>
      <c r="J53" s="776"/>
      <c r="K53" s="776"/>
      <c r="L53" s="776"/>
      <c r="M53" s="777"/>
      <c r="N53" s="777"/>
      <c r="O53" s="292"/>
    </row>
    <row r="54" spans="1:15" ht="24.95" customHeight="1">
      <c r="A54" s="12"/>
      <c r="B54" s="247" t="s">
        <v>592</v>
      </c>
      <c r="C54" s="247"/>
      <c r="D54" s="776"/>
      <c r="E54" s="776"/>
      <c r="F54" s="776"/>
      <c r="G54" s="776"/>
      <c r="H54" s="776"/>
      <c r="I54" s="776"/>
      <c r="J54" s="776"/>
      <c r="K54" s="776"/>
      <c r="L54" s="776"/>
      <c r="M54" s="777"/>
      <c r="N54" s="777"/>
      <c r="O54" s="292"/>
    </row>
    <row r="55" spans="1:15" ht="24.95" customHeight="1">
      <c r="A55" s="12"/>
      <c r="B55" s="247" t="s">
        <v>677</v>
      </c>
      <c r="C55" s="247"/>
      <c r="D55" s="776"/>
      <c r="E55" s="776"/>
      <c r="F55" s="776"/>
      <c r="G55" s="776"/>
      <c r="H55" s="776"/>
      <c r="I55" s="776"/>
      <c r="J55" s="776"/>
      <c r="K55" s="776"/>
      <c r="L55" s="776"/>
      <c r="M55" s="777"/>
      <c r="N55" s="777"/>
      <c r="O55" s="292"/>
    </row>
    <row r="56" spans="1:15" ht="24.95" customHeight="1">
      <c r="A56" s="12"/>
      <c r="B56" s="247" t="s">
        <v>678</v>
      </c>
      <c r="C56" s="247"/>
      <c r="D56" s="776"/>
      <c r="E56" s="776"/>
      <c r="F56" s="776"/>
      <c r="G56" s="776"/>
      <c r="H56" s="776"/>
      <c r="I56" s="776"/>
      <c r="J56" s="776"/>
      <c r="K56" s="776"/>
      <c r="L56" s="776"/>
      <c r="M56" s="777"/>
      <c r="N56" s="777"/>
      <c r="O56" s="292"/>
    </row>
    <row r="57" spans="1:15" ht="24.95" customHeight="1">
      <c r="A57" s="12"/>
      <c r="B57" s="247" t="s">
        <v>710</v>
      </c>
      <c r="C57" s="247"/>
      <c r="D57" s="776"/>
      <c r="E57" s="776"/>
      <c r="F57" s="776"/>
      <c r="G57" s="776"/>
      <c r="H57" s="776"/>
      <c r="I57" s="776"/>
      <c r="J57" s="776"/>
      <c r="K57" s="776"/>
      <c r="L57" s="776"/>
      <c r="M57" s="777"/>
      <c r="N57" s="777"/>
      <c r="O57" s="292"/>
    </row>
    <row r="58" spans="1:15" ht="24.95" customHeight="1">
      <c r="A58" s="12"/>
      <c r="B58" s="247" t="s">
        <v>701</v>
      </c>
      <c r="C58" s="247"/>
      <c r="D58" s="776"/>
      <c r="E58" s="776"/>
      <c r="F58" s="776"/>
      <c r="G58" s="776"/>
      <c r="H58" s="776"/>
      <c r="I58" s="776"/>
      <c r="J58" s="776"/>
      <c r="K58" s="776"/>
      <c r="L58" s="776"/>
      <c r="M58" s="777"/>
      <c r="N58" s="777"/>
      <c r="O58" s="292"/>
    </row>
    <row r="59" spans="1:15" ht="24.95" customHeight="1">
      <c r="A59" s="12"/>
      <c r="B59" s="247"/>
      <c r="C59" s="247"/>
      <c r="D59" s="776"/>
      <c r="E59" s="776"/>
      <c r="F59" s="776"/>
      <c r="G59" s="776"/>
      <c r="H59" s="776"/>
      <c r="I59" s="776"/>
      <c r="J59" s="776"/>
      <c r="K59" s="776"/>
      <c r="L59" s="776"/>
      <c r="M59" s="777"/>
      <c r="N59" s="777"/>
      <c r="O59" s="292"/>
    </row>
    <row r="60" spans="1:15" ht="24.95" customHeight="1">
      <c r="A60" s="12"/>
      <c r="B60" s="11" t="s">
        <v>356</v>
      </c>
    </row>
    <row r="61" spans="1:15" ht="21.75" customHeight="1">
      <c r="B61" s="13" t="s">
        <v>499</v>
      </c>
      <c r="C61" s="13"/>
      <c r="K61" s="289"/>
      <c r="L61" s="289"/>
    </row>
    <row r="62" spans="1:15" ht="16.5" customHeight="1">
      <c r="B62" s="13"/>
      <c r="C62" s="13"/>
      <c r="K62" s="289"/>
      <c r="L62" s="289"/>
    </row>
    <row r="63" spans="1:15" ht="24.75" customHeight="1">
      <c r="A63" s="12"/>
      <c r="B63" s="13" t="s">
        <v>500</v>
      </c>
      <c r="C63" s="13"/>
    </row>
    <row r="64" spans="1:15" ht="30.75" customHeight="1">
      <c r="A64" s="12"/>
      <c r="B64" s="13"/>
      <c r="C64" s="13"/>
    </row>
    <row r="65" spans="1:3" ht="30.75" customHeight="1">
      <c r="A65" s="12"/>
      <c r="B65" s="13"/>
      <c r="C65" s="13"/>
    </row>
    <row r="66" spans="1:3" ht="30.75" customHeight="1">
      <c r="A66" s="12"/>
      <c r="B66" s="13"/>
      <c r="C66" s="13"/>
    </row>
    <row r="67" spans="1:3" ht="30.75" customHeight="1">
      <c r="A67" s="12"/>
      <c r="B67" s="13"/>
      <c r="C67" s="13"/>
    </row>
    <row r="68" spans="1:3" ht="30.75" customHeight="1">
      <c r="A68" s="12"/>
      <c r="B68" s="13"/>
      <c r="C68" s="13"/>
    </row>
    <row r="69" spans="1:3" ht="30.75" customHeight="1">
      <c r="A69" s="12"/>
      <c r="B69" s="13"/>
      <c r="C69" s="13"/>
    </row>
    <row r="70" spans="1:3" ht="30.75" customHeight="1">
      <c r="A70" s="12"/>
      <c r="B70" s="13"/>
      <c r="C70" s="13"/>
    </row>
    <row r="71" spans="1:3" ht="30.75" customHeight="1">
      <c r="A71" s="12"/>
      <c r="B71" s="13"/>
      <c r="C71" s="13"/>
    </row>
    <row r="72" spans="1:3" ht="30.75" customHeight="1">
      <c r="A72" s="12"/>
      <c r="B72" s="13"/>
      <c r="C72" s="13"/>
    </row>
    <row r="73" spans="1:3" ht="30.75" customHeight="1">
      <c r="A73" s="12"/>
      <c r="B73" s="13"/>
      <c r="C73" s="13"/>
    </row>
    <row r="74" spans="1:3" ht="30.75" customHeight="1">
      <c r="A74" s="12"/>
      <c r="B74" s="13"/>
      <c r="C74" s="13"/>
    </row>
    <row r="75" spans="1:3" ht="30.75" customHeight="1">
      <c r="A75" s="12"/>
      <c r="B75" s="13"/>
      <c r="C75" s="13"/>
    </row>
    <row r="76" spans="1:3" ht="21.95" customHeight="1">
      <c r="A76" s="12"/>
      <c r="B76" s="11" t="s">
        <v>706</v>
      </c>
    </row>
    <row r="77" spans="1:3" ht="21.95" customHeight="1">
      <c r="A77" s="12"/>
      <c r="B77" s="11" t="s">
        <v>707</v>
      </c>
    </row>
    <row r="78" spans="1:3" ht="21.95" customHeight="1">
      <c r="A78" s="12"/>
    </row>
    <row r="79" spans="1:3" ht="21.75" customHeight="1">
      <c r="A79" s="12"/>
      <c r="B79" s="13" t="s">
        <v>501</v>
      </c>
      <c r="C79" s="13"/>
    </row>
    <row r="80" spans="1:3" ht="14.25" customHeight="1">
      <c r="A80" s="12"/>
      <c r="B80" s="13"/>
      <c r="C80" s="13"/>
    </row>
    <row r="81" spans="1:15" s="290" customFormat="1" ht="30" customHeight="1"/>
    <row r="82" spans="1:15" s="17" customFormat="1" ht="30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O82" s="11"/>
    </row>
    <row r="83" spans="1:15" s="17" customFormat="1" ht="30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O83" s="11"/>
    </row>
    <row r="84" spans="1:15" s="17" customFormat="1" ht="30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O84" s="11"/>
    </row>
    <row r="100" spans="1:15" s="33" customFormat="1" ht="21.95" customHeight="1">
      <c r="A100" s="355"/>
      <c r="B100" s="11" t="s">
        <v>708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5" s="17" customFormat="1" ht="21.95" customHeight="1">
      <c r="A101" s="12"/>
      <c r="B101" s="11" t="s">
        <v>709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21.95" customHeight="1">
      <c r="B102" s="11" t="s">
        <v>560</v>
      </c>
      <c r="N102" s="11"/>
    </row>
  </sheetData>
  <mergeCells count="16">
    <mergeCell ref="B14:C14"/>
    <mergeCell ref="B21:C21"/>
    <mergeCell ref="B50:B52"/>
    <mergeCell ref="B26:B28"/>
    <mergeCell ref="B29:B31"/>
    <mergeCell ref="B32:B34"/>
    <mergeCell ref="B35:B37"/>
    <mergeCell ref="B38:B40"/>
    <mergeCell ref="B41:B43"/>
    <mergeCell ref="B25:C25"/>
    <mergeCell ref="B13:C13"/>
    <mergeCell ref="B8:C8"/>
    <mergeCell ref="B9:C9"/>
    <mergeCell ref="B10:C10"/>
    <mergeCell ref="B11:C11"/>
    <mergeCell ref="B12:C12"/>
  </mergeCells>
  <phoneticPr fontId="38" type="noConversion"/>
  <conditionalFormatting sqref="N60:N1048576 N23 N1:N6 N8:N21 N26:N52">
    <cfRule type="containsText" dxfId="5" priority="1" operator="containsText" text="false">
      <formula>NOT(ISERROR(SEARCH("false",N1)))</formula>
    </cfRule>
  </conditionalFormatting>
  <dataValidations count="1">
    <dataValidation errorStyle="information" allowBlank="1" showInputMessage="1" showErrorMessage="1" sqref="A1:A60 A61:N106 B53:B60 B44:B50 B1:B26 B29 B32 B35 B38 B41 C1:N60"/>
  </dataValidations>
  <printOptions horizontalCentered="1"/>
  <pageMargins left="0.19685039370078741" right="0.19685039370078741" top="0.78740157480314965" bottom="0.39370078740157483" header="0.39370078740157483" footer="0.39370078740157483"/>
  <pageSetup paperSize="9" scale="70" orientation="portrait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Y57"/>
  <sheetViews>
    <sheetView topLeftCell="A16" zoomScale="70" zoomScaleNormal="70" zoomScaleSheetLayoutView="85" workbookViewId="0">
      <selection activeCell="I48" sqref="I48"/>
    </sheetView>
  </sheetViews>
  <sheetFormatPr defaultRowHeight="27" customHeight="1"/>
  <cols>
    <col min="1" max="1" width="2.375" style="33" customWidth="1"/>
    <col min="2" max="12" width="10.625" style="33" customWidth="1"/>
    <col min="13" max="13" width="10.625" style="32" customWidth="1"/>
    <col min="14" max="14" width="3.125" style="33" customWidth="1"/>
    <col min="15" max="15" width="9" style="33" customWidth="1"/>
    <col min="16" max="25" width="13.625" style="33" customWidth="1"/>
    <col min="26" max="31" width="9" style="33" customWidth="1"/>
    <col min="32" max="16384" width="9" style="33"/>
  </cols>
  <sheetData>
    <row r="1" spans="2:13" ht="27" customHeight="1">
      <c r="B1" s="13" t="s">
        <v>502</v>
      </c>
    </row>
    <row r="2" spans="2:13" ht="12" customHeight="1">
      <c r="B2" s="13"/>
    </row>
    <row r="3" spans="2:13" ht="27" customHeight="1">
      <c r="B3" s="13" t="s">
        <v>679</v>
      </c>
    </row>
    <row r="4" spans="2:13" ht="20.100000000000001" customHeight="1">
      <c r="M4" s="32" t="s">
        <v>121</v>
      </c>
    </row>
    <row r="5" spans="2:13" ht="24.95" customHeight="1">
      <c r="B5" s="786" t="s">
        <v>122</v>
      </c>
      <c r="C5" s="787" t="s">
        <v>5</v>
      </c>
      <c r="D5" s="788" t="s">
        <v>333</v>
      </c>
      <c r="E5" s="788" t="s">
        <v>313</v>
      </c>
      <c r="F5" s="788" t="s">
        <v>71</v>
      </c>
      <c r="G5" s="788" t="s">
        <v>7</v>
      </c>
      <c r="H5" s="789" t="s">
        <v>77</v>
      </c>
      <c r="I5" s="790" t="s">
        <v>415</v>
      </c>
      <c r="J5" s="791" t="s">
        <v>315</v>
      </c>
      <c r="K5" s="792" t="s">
        <v>316</v>
      </c>
      <c r="L5" s="793" t="s">
        <v>109</v>
      </c>
      <c r="M5" s="794" t="s">
        <v>273</v>
      </c>
    </row>
    <row r="6" spans="2:13" ht="21" customHeight="1">
      <c r="B6" s="538" t="s">
        <v>123</v>
      </c>
      <c r="C6" s="539">
        <v>11</v>
      </c>
      <c r="D6" s="533"/>
      <c r="E6" s="540">
        <v>2</v>
      </c>
      <c r="F6" s="533"/>
      <c r="G6" s="533">
        <v>2</v>
      </c>
      <c r="H6" s="533">
        <v>1</v>
      </c>
      <c r="I6" s="533"/>
      <c r="J6" s="533">
        <v>1</v>
      </c>
      <c r="K6" s="541"/>
      <c r="L6" s="542">
        <f>SUM(C6:K6)</f>
        <v>17</v>
      </c>
      <c r="M6" s="543">
        <f>L6/$L$16</f>
        <v>8.1730769230769232E-2</v>
      </c>
    </row>
    <row r="7" spans="2:13" ht="21" customHeight="1">
      <c r="B7" s="544" t="s">
        <v>124</v>
      </c>
      <c r="C7" s="545">
        <v>7</v>
      </c>
      <c r="D7" s="534"/>
      <c r="E7" s="546">
        <v>5</v>
      </c>
      <c r="F7" s="534">
        <v>2</v>
      </c>
      <c r="G7" s="534">
        <v>3</v>
      </c>
      <c r="H7" s="534">
        <v>3</v>
      </c>
      <c r="I7" s="534"/>
      <c r="J7" s="534">
        <v>2</v>
      </c>
      <c r="K7" s="547">
        <v>1</v>
      </c>
      <c r="L7" s="548">
        <f t="shared" ref="L7:L15" si="0">SUM(C7:K7)</f>
        <v>23</v>
      </c>
      <c r="M7" s="549">
        <f t="shared" ref="M7:M16" si="1">L7/$L$16</f>
        <v>0.11057692307692307</v>
      </c>
    </row>
    <row r="8" spans="2:13" ht="21" customHeight="1">
      <c r="B8" s="544" t="s">
        <v>119</v>
      </c>
      <c r="C8" s="545">
        <v>10</v>
      </c>
      <c r="D8" s="534"/>
      <c r="E8" s="546">
        <v>7</v>
      </c>
      <c r="F8" s="534">
        <v>4</v>
      </c>
      <c r="G8" s="534">
        <v>3</v>
      </c>
      <c r="H8" s="534">
        <v>11</v>
      </c>
      <c r="I8" s="534"/>
      <c r="J8" s="534">
        <v>5</v>
      </c>
      <c r="K8" s="550"/>
      <c r="L8" s="548">
        <f t="shared" si="0"/>
        <v>40</v>
      </c>
      <c r="M8" s="549">
        <f t="shared" si="1"/>
        <v>0.19230769230769232</v>
      </c>
    </row>
    <row r="9" spans="2:13" ht="21" customHeight="1">
      <c r="B9" s="544" t="s">
        <v>125</v>
      </c>
      <c r="C9" s="545"/>
      <c r="D9" s="534"/>
      <c r="E9" s="546"/>
      <c r="F9" s="534"/>
      <c r="G9" s="534"/>
      <c r="H9" s="534"/>
      <c r="I9" s="534"/>
      <c r="J9" s="534"/>
      <c r="K9" s="547"/>
      <c r="L9" s="548">
        <f t="shared" si="0"/>
        <v>0</v>
      </c>
      <c r="M9" s="549">
        <f t="shared" si="1"/>
        <v>0</v>
      </c>
    </row>
    <row r="10" spans="2:13" ht="21" customHeight="1">
      <c r="B10" s="544" t="s">
        <v>126</v>
      </c>
      <c r="C10" s="545">
        <v>1</v>
      </c>
      <c r="D10" s="534"/>
      <c r="E10" s="546"/>
      <c r="F10" s="534"/>
      <c r="G10" s="534"/>
      <c r="H10" s="534"/>
      <c r="I10" s="534"/>
      <c r="J10" s="534">
        <v>1</v>
      </c>
      <c r="K10" s="547"/>
      <c r="L10" s="548">
        <f t="shared" si="0"/>
        <v>2</v>
      </c>
      <c r="M10" s="549">
        <f t="shared" si="1"/>
        <v>9.6153846153846159E-3</v>
      </c>
    </row>
    <row r="11" spans="2:13" ht="21" customHeight="1">
      <c r="B11" s="544" t="s">
        <v>127</v>
      </c>
      <c r="C11" s="545">
        <v>3</v>
      </c>
      <c r="D11" s="534">
        <v>2</v>
      </c>
      <c r="E11" s="546">
        <v>6</v>
      </c>
      <c r="F11" s="534">
        <v>2</v>
      </c>
      <c r="G11" s="534">
        <v>11</v>
      </c>
      <c r="H11" s="534">
        <v>5</v>
      </c>
      <c r="I11" s="534"/>
      <c r="J11" s="534">
        <v>3</v>
      </c>
      <c r="K11" s="547"/>
      <c r="L11" s="548">
        <f t="shared" si="0"/>
        <v>32</v>
      </c>
      <c r="M11" s="549">
        <f>L11/$L$16</f>
        <v>0.15384615384615385</v>
      </c>
    </row>
    <row r="12" spans="2:13" ht="21" customHeight="1">
      <c r="B12" s="544" t="s">
        <v>128</v>
      </c>
      <c r="C12" s="545">
        <v>7</v>
      </c>
      <c r="D12" s="534">
        <v>1</v>
      </c>
      <c r="E12" s="546"/>
      <c r="F12" s="534">
        <v>5</v>
      </c>
      <c r="G12" s="534">
        <v>6</v>
      </c>
      <c r="H12" s="534">
        <v>1</v>
      </c>
      <c r="I12" s="534"/>
      <c r="J12" s="534"/>
      <c r="K12" s="547"/>
      <c r="L12" s="548">
        <f t="shared" si="0"/>
        <v>20</v>
      </c>
      <c r="M12" s="549">
        <f t="shared" si="1"/>
        <v>9.6153846153846159E-2</v>
      </c>
    </row>
    <row r="13" spans="2:13" ht="21" customHeight="1">
      <c r="B13" s="544" t="s">
        <v>129</v>
      </c>
      <c r="C13" s="545"/>
      <c r="D13" s="534"/>
      <c r="E13" s="546"/>
      <c r="F13" s="534"/>
      <c r="G13" s="534">
        <v>3</v>
      </c>
      <c r="H13" s="534">
        <v>2</v>
      </c>
      <c r="I13" s="534"/>
      <c r="J13" s="534">
        <v>3</v>
      </c>
      <c r="K13" s="547"/>
      <c r="L13" s="548">
        <f t="shared" si="0"/>
        <v>8</v>
      </c>
      <c r="M13" s="549">
        <f t="shared" si="1"/>
        <v>3.8461538461538464E-2</v>
      </c>
    </row>
    <row r="14" spans="2:13" ht="21" customHeight="1">
      <c r="B14" s="544" t="s">
        <v>130</v>
      </c>
      <c r="C14" s="545">
        <v>3</v>
      </c>
      <c r="D14" s="534"/>
      <c r="E14" s="546"/>
      <c r="F14" s="534">
        <v>1</v>
      </c>
      <c r="G14" s="534">
        <v>1</v>
      </c>
      <c r="H14" s="534"/>
      <c r="I14" s="534"/>
      <c r="J14" s="534">
        <v>3</v>
      </c>
      <c r="K14" s="547"/>
      <c r="L14" s="548">
        <f t="shared" si="0"/>
        <v>8</v>
      </c>
      <c r="M14" s="549">
        <f t="shared" si="1"/>
        <v>3.8461538461538464E-2</v>
      </c>
    </row>
    <row r="15" spans="2:13" ht="21" customHeight="1">
      <c r="B15" s="551" t="s">
        <v>120</v>
      </c>
      <c r="C15" s="653">
        <v>17</v>
      </c>
      <c r="D15" s="535">
        <v>4</v>
      </c>
      <c r="E15" s="552">
        <v>5</v>
      </c>
      <c r="F15" s="535">
        <v>5</v>
      </c>
      <c r="G15" s="535">
        <v>20</v>
      </c>
      <c r="H15" s="535">
        <v>2</v>
      </c>
      <c r="I15" s="535"/>
      <c r="J15" s="535">
        <v>4</v>
      </c>
      <c r="K15" s="553">
        <v>1</v>
      </c>
      <c r="L15" s="940">
        <f t="shared" si="0"/>
        <v>58</v>
      </c>
      <c r="M15" s="555">
        <f t="shared" si="1"/>
        <v>0.27884615384615385</v>
      </c>
    </row>
    <row r="16" spans="2:13" ht="21" customHeight="1">
      <c r="B16" s="556" t="s">
        <v>109</v>
      </c>
      <c r="C16" s="557">
        <f t="shared" ref="C16:D16" si="2">SUM(C6:C15)</f>
        <v>59</v>
      </c>
      <c r="D16" s="558">
        <f t="shared" si="2"/>
        <v>7</v>
      </c>
      <c r="E16" s="558">
        <f>SUM(E6:E15)</f>
        <v>25</v>
      </c>
      <c r="F16" s="558">
        <f t="shared" ref="F16:J16" si="3">SUM(F6:F15)</f>
        <v>19</v>
      </c>
      <c r="G16" s="558">
        <f t="shared" si="3"/>
        <v>49</v>
      </c>
      <c r="H16" s="558">
        <f t="shared" si="3"/>
        <v>25</v>
      </c>
      <c r="I16" s="558">
        <f t="shared" si="3"/>
        <v>0</v>
      </c>
      <c r="J16" s="558">
        <f t="shared" si="3"/>
        <v>22</v>
      </c>
      <c r="K16" s="559">
        <f>SUM(K6:K15)</f>
        <v>2</v>
      </c>
      <c r="L16" s="560">
        <f t="shared" ref="L16" si="4">SUM(L6:L15)</f>
        <v>208</v>
      </c>
      <c r="M16" s="561">
        <f t="shared" si="1"/>
        <v>1</v>
      </c>
    </row>
    <row r="17" spans="2:25" ht="20.100000000000001" customHeight="1">
      <c r="B17" s="13"/>
    </row>
    <row r="18" spans="2:25" ht="27" customHeight="1">
      <c r="B18" s="13" t="s">
        <v>680</v>
      </c>
    </row>
    <row r="19" spans="2:25" ht="20.100000000000001" customHeight="1">
      <c r="M19" s="32" t="s">
        <v>121</v>
      </c>
    </row>
    <row r="20" spans="2:25" ht="24.95" customHeight="1">
      <c r="B20" s="786" t="s">
        <v>122</v>
      </c>
      <c r="C20" s="787" t="s">
        <v>5</v>
      </c>
      <c r="D20" s="788" t="s">
        <v>419</v>
      </c>
      <c r="E20" s="788" t="s">
        <v>420</v>
      </c>
      <c r="F20" s="788" t="s">
        <v>71</v>
      </c>
      <c r="G20" s="788" t="s">
        <v>7</v>
      </c>
      <c r="H20" s="789" t="s">
        <v>77</v>
      </c>
      <c r="I20" s="790" t="s">
        <v>415</v>
      </c>
      <c r="J20" s="791" t="s">
        <v>417</v>
      </c>
      <c r="K20" s="792" t="s">
        <v>418</v>
      </c>
      <c r="L20" s="793" t="s">
        <v>421</v>
      </c>
      <c r="M20" s="794" t="s">
        <v>423</v>
      </c>
    </row>
    <row r="21" spans="2:25" ht="21" customHeight="1">
      <c r="B21" s="538" t="s">
        <v>123</v>
      </c>
      <c r="C21" s="539"/>
      <c r="D21" s="533"/>
      <c r="E21" s="540">
        <v>1</v>
      </c>
      <c r="F21" s="533">
        <v>2</v>
      </c>
      <c r="G21" s="533"/>
      <c r="H21" s="533"/>
      <c r="I21" s="533"/>
      <c r="J21" s="533">
        <v>1</v>
      </c>
      <c r="K21" s="541"/>
      <c r="L21" s="542">
        <f>SUM(C21:K21)</f>
        <v>4</v>
      </c>
      <c r="M21" s="543">
        <f>L21/$L$31</f>
        <v>5.1948051948051951E-2</v>
      </c>
    </row>
    <row r="22" spans="2:25" ht="21" customHeight="1">
      <c r="B22" s="544" t="s">
        <v>124</v>
      </c>
      <c r="C22" s="545"/>
      <c r="D22" s="534"/>
      <c r="E22" s="546">
        <v>2</v>
      </c>
      <c r="F22" s="534">
        <v>3</v>
      </c>
      <c r="G22" s="534"/>
      <c r="H22" s="534"/>
      <c r="I22" s="534"/>
      <c r="J22" s="534">
        <v>8</v>
      </c>
      <c r="K22" s="547"/>
      <c r="L22" s="548">
        <f t="shared" ref="L22:L30" si="5">SUM(C22:K22)</f>
        <v>13</v>
      </c>
      <c r="M22" s="549">
        <f t="shared" ref="M22:M26" si="6">L22/$L$31</f>
        <v>0.16883116883116883</v>
      </c>
    </row>
    <row r="23" spans="2:25" ht="21" customHeight="1">
      <c r="B23" s="544" t="s">
        <v>119</v>
      </c>
      <c r="C23" s="545">
        <v>3</v>
      </c>
      <c r="D23" s="534"/>
      <c r="E23" s="546">
        <v>2</v>
      </c>
      <c r="F23" s="534">
        <v>6</v>
      </c>
      <c r="G23" s="534"/>
      <c r="H23" s="534"/>
      <c r="I23" s="534">
        <v>1</v>
      </c>
      <c r="J23" s="534">
        <v>2</v>
      </c>
      <c r="K23" s="550"/>
      <c r="L23" s="548">
        <f t="shared" si="5"/>
        <v>14</v>
      </c>
      <c r="M23" s="549">
        <f t="shared" si="6"/>
        <v>0.18181818181818182</v>
      </c>
    </row>
    <row r="24" spans="2:25" ht="21" customHeight="1">
      <c r="B24" s="544" t="s">
        <v>125</v>
      </c>
      <c r="C24" s="545"/>
      <c r="D24" s="534"/>
      <c r="E24" s="546"/>
      <c r="F24" s="534"/>
      <c r="G24" s="534"/>
      <c r="H24" s="534"/>
      <c r="I24" s="534"/>
      <c r="J24" s="534"/>
      <c r="K24" s="547"/>
      <c r="L24" s="548">
        <f t="shared" si="5"/>
        <v>0</v>
      </c>
      <c r="M24" s="549">
        <f t="shared" si="6"/>
        <v>0</v>
      </c>
    </row>
    <row r="25" spans="2:25" ht="21" customHeight="1">
      <c r="B25" s="544" t="s">
        <v>126</v>
      </c>
      <c r="C25" s="545">
        <v>1</v>
      </c>
      <c r="D25" s="534"/>
      <c r="E25" s="546">
        <v>1</v>
      </c>
      <c r="F25" s="534"/>
      <c r="G25" s="534"/>
      <c r="H25" s="534"/>
      <c r="I25" s="534"/>
      <c r="J25" s="534"/>
      <c r="K25" s="547"/>
      <c r="L25" s="548">
        <f t="shared" si="5"/>
        <v>2</v>
      </c>
      <c r="M25" s="549">
        <f t="shared" si="6"/>
        <v>2.5974025974025976E-2</v>
      </c>
    </row>
    <row r="26" spans="2:25" ht="21" customHeight="1">
      <c r="B26" s="544" t="s">
        <v>127</v>
      </c>
      <c r="C26" s="545"/>
      <c r="D26" s="534"/>
      <c r="E26" s="546">
        <v>6</v>
      </c>
      <c r="F26" s="534">
        <v>2</v>
      </c>
      <c r="G26" s="534">
        <v>1</v>
      </c>
      <c r="H26" s="534"/>
      <c r="I26" s="534">
        <v>1</v>
      </c>
      <c r="J26" s="534">
        <v>1</v>
      </c>
      <c r="K26" s="547"/>
      <c r="L26" s="548">
        <f t="shared" si="5"/>
        <v>11</v>
      </c>
      <c r="M26" s="549">
        <f t="shared" si="6"/>
        <v>0.14285714285714285</v>
      </c>
    </row>
    <row r="27" spans="2:25" ht="21" customHeight="1">
      <c r="B27" s="544" t="s">
        <v>128</v>
      </c>
      <c r="C27" s="545"/>
      <c r="D27" s="534"/>
      <c r="E27" s="546">
        <v>2</v>
      </c>
      <c r="F27" s="534">
        <v>2</v>
      </c>
      <c r="G27" s="534">
        <v>1</v>
      </c>
      <c r="H27" s="534"/>
      <c r="I27" s="534">
        <v>2</v>
      </c>
      <c r="J27" s="534">
        <v>2</v>
      </c>
      <c r="K27" s="547"/>
      <c r="L27" s="548">
        <f t="shared" si="5"/>
        <v>9</v>
      </c>
      <c r="M27" s="549">
        <f t="shared" ref="M27" si="7">L27/$L$31</f>
        <v>0.11688311688311688</v>
      </c>
    </row>
    <row r="28" spans="2:25" ht="21" customHeight="1">
      <c r="B28" s="544" t="s">
        <v>129</v>
      </c>
      <c r="C28" s="545"/>
      <c r="D28" s="534"/>
      <c r="E28" s="546">
        <v>1</v>
      </c>
      <c r="F28" s="534">
        <v>2</v>
      </c>
      <c r="G28" s="534"/>
      <c r="H28" s="534"/>
      <c r="I28" s="534">
        <v>1</v>
      </c>
      <c r="J28" s="534"/>
      <c r="K28" s="547"/>
      <c r="L28" s="548">
        <f t="shared" si="5"/>
        <v>4</v>
      </c>
      <c r="M28" s="549">
        <f>L28/$L$31</f>
        <v>5.1948051948051951E-2</v>
      </c>
    </row>
    <row r="29" spans="2:25" ht="21" customHeight="1">
      <c r="B29" s="544" t="s">
        <v>130</v>
      </c>
      <c r="C29" s="545"/>
      <c r="D29" s="534"/>
      <c r="E29" s="546"/>
      <c r="F29" s="534">
        <v>1</v>
      </c>
      <c r="G29" s="534">
        <v>1</v>
      </c>
      <c r="H29" s="534"/>
      <c r="I29" s="534"/>
      <c r="J29" s="534">
        <v>4</v>
      </c>
      <c r="K29" s="547"/>
      <c r="L29" s="548">
        <f t="shared" si="5"/>
        <v>6</v>
      </c>
      <c r="M29" s="549">
        <f>L29/$L$31</f>
        <v>7.792207792207792E-2</v>
      </c>
    </row>
    <row r="30" spans="2:25" ht="21" customHeight="1">
      <c r="B30" s="551" t="s">
        <v>120</v>
      </c>
      <c r="C30" s="501">
        <v>1</v>
      </c>
      <c r="D30" s="535"/>
      <c r="E30" s="552">
        <v>3</v>
      </c>
      <c r="F30" s="535">
        <v>3</v>
      </c>
      <c r="G30" s="535">
        <v>1</v>
      </c>
      <c r="H30" s="535">
        <v>1</v>
      </c>
      <c r="I30" s="535">
        <v>1</v>
      </c>
      <c r="J30" s="535">
        <v>4</v>
      </c>
      <c r="K30" s="553"/>
      <c r="L30" s="554">
        <f t="shared" si="5"/>
        <v>14</v>
      </c>
      <c r="M30" s="555">
        <f>L30/$L$31</f>
        <v>0.18181818181818182</v>
      </c>
      <c r="P30" s="524" t="s">
        <v>5</v>
      </c>
      <c r="Q30" s="525" t="s">
        <v>333</v>
      </c>
      <c r="R30" s="525" t="s">
        <v>313</v>
      </c>
      <c r="S30" s="525" t="s">
        <v>71</v>
      </c>
      <c r="T30" s="525" t="s">
        <v>7</v>
      </c>
      <c r="U30" s="526" t="s">
        <v>77</v>
      </c>
      <c r="V30" s="527" t="s">
        <v>415</v>
      </c>
      <c r="W30" s="528" t="s">
        <v>417</v>
      </c>
      <c r="X30" s="528" t="s">
        <v>418</v>
      </c>
      <c r="Y30" s="529" t="s">
        <v>109</v>
      </c>
    </row>
    <row r="31" spans="2:25" ht="21" customHeight="1">
      <c r="B31" s="556" t="s">
        <v>421</v>
      </c>
      <c r="C31" s="557">
        <f t="shared" ref="C31:L31" si="8">SUM(C21:C30)</f>
        <v>5</v>
      </c>
      <c r="D31" s="558">
        <f t="shared" si="8"/>
        <v>0</v>
      </c>
      <c r="E31" s="558">
        <f>SUM(E21:E30)</f>
        <v>18</v>
      </c>
      <c r="F31" s="558">
        <f t="shared" si="8"/>
        <v>21</v>
      </c>
      <c r="G31" s="558">
        <f t="shared" si="8"/>
        <v>4</v>
      </c>
      <c r="H31" s="558">
        <f t="shared" si="8"/>
        <v>1</v>
      </c>
      <c r="I31" s="558">
        <f t="shared" si="8"/>
        <v>6</v>
      </c>
      <c r="J31" s="558">
        <f t="shared" si="8"/>
        <v>22</v>
      </c>
      <c r="K31" s="559">
        <f>SUM(K21:K30)</f>
        <v>0</v>
      </c>
      <c r="L31" s="560">
        <f t="shared" si="8"/>
        <v>77</v>
      </c>
      <c r="M31" s="561">
        <f>L31/$L$31</f>
        <v>1</v>
      </c>
      <c r="P31" s="530" t="b">
        <f>C31='7.미신고굴착공사'!D52</f>
        <v>1</v>
      </c>
      <c r="Q31" s="531" t="b">
        <f>D31='7.미신고굴착공사'!E52</f>
        <v>1</v>
      </c>
      <c r="R31" s="531" t="b">
        <f>E31='7.미신고굴착공사'!F52</f>
        <v>1</v>
      </c>
      <c r="S31" s="531" t="b">
        <f>F31='7.미신고굴착공사'!G52</f>
        <v>1</v>
      </c>
      <c r="T31" s="531" t="b">
        <f>G31='7.미신고굴착공사'!H52</f>
        <v>1</v>
      </c>
      <c r="U31" s="531" t="b">
        <f>H31='7.미신고굴착공사'!I52</f>
        <v>1</v>
      </c>
      <c r="V31" s="531" t="b">
        <f>I31='7.미신고굴착공사'!J52</f>
        <v>1</v>
      </c>
      <c r="W31" s="531" t="b">
        <f>J31='7.미신고굴착공사'!K52</f>
        <v>1</v>
      </c>
      <c r="X31" s="531" t="b">
        <f>K31='7.미신고굴착공사'!L52</f>
        <v>1</v>
      </c>
      <c r="Y31" s="532" t="b">
        <f>L31='7.미신고굴착공사'!M52</f>
        <v>1</v>
      </c>
    </row>
    <row r="32" spans="2:25" ht="35.25" hidden="1" customHeight="1">
      <c r="B32" s="428" t="s">
        <v>348</v>
      </c>
      <c r="C32" s="427" t="e">
        <f>C31='7.미신고굴착공사'!#REF!</f>
        <v>#REF!</v>
      </c>
      <c r="D32" s="427" t="e">
        <f>D31='7.미신고굴착공사'!#REF!</f>
        <v>#REF!</v>
      </c>
      <c r="E32" s="427" t="e">
        <f>E31='7.미신고굴착공사'!#REF!</f>
        <v>#REF!</v>
      </c>
      <c r="F32" s="427" t="e">
        <f>F31='7.미신고굴착공사'!#REF!</f>
        <v>#REF!</v>
      </c>
      <c r="G32" s="427" t="e">
        <f>G31='7.미신고굴착공사'!#REF!</f>
        <v>#REF!</v>
      </c>
      <c r="H32" s="427" t="e">
        <f>H31='7.미신고굴착공사'!#REF!</f>
        <v>#REF!</v>
      </c>
      <c r="I32" s="427" t="e">
        <f>I31='7.미신고굴착공사'!#REF!</f>
        <v>#REF!</v>
      </c>
      <c r="J32" s="427" t="e">
        <f>J31='7.미신고굴착공사'!#REF!</f>
        <v>#REF!</v>
      </c>
      <c r="K32" s="427" t="e">
        <f>K31='7.미신고굴착공사'!#REF!</f>
        <v>#REF!</v>
      </c>
      <c r="L32" s="427" t="e">
        <f>L31='7.미신고굴착공사'!#REF!</f>
        <v>#REF!</v>
      </c>
      <c r="M32" s="453"/>
    </row>
    <row r="43" spans="2:2" ht="24.95" customHeight="1">
      <c r="B43" s="293" t="s">
        <v>503</v>
      </c>
    </row>
    <row r="44" spans="2:2" ht="24.95" customHeight="1">
      <c r="B44" s="293" t="s">
        <v>711</v>
      </c>
    </row>
    <row r="45" spans="2:2" ht="24.95" customHeight="1">
      <c r="B45" s="293" t="s">
        <v>681</v>
      </c>
    </row>
    <row r="46" spans="2:2" ht="24.95" customHeight="1">
      <c r="B46" s="293" t="s">
        <v>505</v>
      </c>
    </row>
    <row r="47" spans="2:2" ht="24.95" customHeight="1">
      <c r="B47" s="33" t="s">
        <v>504</v>
      </c>
    </row>
    <row r="50" spans="2:13" ht="27" customHeight="1">
      <c r="B50" s="778"/>
    </row>
    <row r="51" spans="2:13" ht="27" customHeight="1">
      <c r="B51" s="778"/>
    </row>
    <row r="57" spans="2:13" ht="27" customHeight="1">
      <c r="J57" s="356"/>
      <c r="K57" s="356"/>
      <c r="L57" s="356"/>
      <c r="M57" s="454"/>
    </row>
  </sheetData>
  <phoneticPr fontId="6" type="noConversion"/>
  <conditionalFormatting sqref="M43:Q1048576 Q31:Y31 P16:Y16 M1:M18 P1:Q29 N1:O42 P31:Q42 M33:M42">
    <cfRule type="containsText" dxfId="4" priority="4" operator="containsText" text="false">
      <formula>NOT(ISERROR(SEARCH("false",M1)))</formula>
    </cfRule>
  </conditionalFormatting>
  <conditionalFormatting sqref="C32:L32">
    <cfRule type="containsText" dxfId="3" priority="2" operator="containsText" text="TRUE">
      <formula>NOT(ISERROR(SEARCH("TRUE",C32)))</formula>
    </cfRule>
    <cfRule type="containsText" dxfId="2" priority="3" operator="containsText" text="FALSE">
      <formula>NOT(ISERROR(SEARCH("FALSE",C32)))</formula>
    </cfRule>
  </conditionalFormatting>
  <dataValidations count="1">
    <dataValidation errorStyle="information" allowBlank="1" showInputMessage="1" showErrorMessage="1" sqref="B18 B3"/>
  </dataValidations>
  <printOptions horizontalCentered="1"/>
  <pageMargins left="0.19685039370078741" right="0.19685039370078741" top="0.59055118110236227" bottom="0.39370078740157483" header="0.39370078740157483" footer="0.39370078740157483"/>
  <pageSetup paperSize="9" scale="7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AG64"/>
  <sheetViews>
    <sheetView zoomScale="90" zoomScaleNormal="90" zoomScaleSheetLayoutView="85" workbookViewId="0">
      <selection activeCell="AI18" sqref="AI18"/>
    </sheetView>
  </sheetViews>
  <sheetFormatPr defaultColWidth="9.125" defaultRowHeight="30" customHeight="1"/>
  <cols>
    <col min="1" max="2" width="3.875" style="17" customWidth="1"/>
    <col min="3" max="3" width="5.625" style="17" customWidth="1"/>
    <col min="4" max="4" width="15.5" style="17" customWidth="1"/>
    <col min="5" max="13" width="7.625" style="17" customWidth="1"/>
    <col min="14" max="14" width="9" style="17" customWidth="1"/>
    <col min="15" max="15" width="9.75" style="17" customWidth="1"/>
    <col min="16" max="16" width="4.625" style="17" customWidth="1"/>
    <col min="17" max="17" width="6.25" style="17" customWidth="1"/>
    <col min="18" max="18" width="7.875" style="17" hidden="1" customWidth="1"/>
    <col min="19" max="19" width="9.125" style="403" hidden="1" customWidth="1"/>
    <col min="20" max="27" width="7.875" style="403" hidden="1" customWidth="1"/>
    <col min="28" max="30" width="7.875" style="326" hidden="1" customWidth="1"/>
    <col min="31" max="32" width="7.875" style="17" hidden="1" customWidth="1"/>
    <col min="33" max="33" width="9.125" style="17" hidden="1" customWidth="1"/>
    <col min="34" max="54" width="9.125" style="17" customWidth="1"/>
    <col min="55" max="16384" width="9.125" style="17"/>
  </cols>
  <sheetData>
    <row r="1" spans="1:30" s="302" customFormat="1" ht="30" customHeight="1">
      <c r="A1" s="302" t="s">
        <v>513</v>
      </c>
      <c r="D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58"/>
      <c r="T1" s="358"/>
      <c r="U1" s="358"/>
      <c r="V1" s="358"/>
      <c r="W1" s="358"/>
      <c r="X1" s="358"/>
      <c r="Y1" s="358"/>
      <c r="Z1" s="358"/>
      <c r="AA1" s="358"/>
      <c r="AB1" s="359"/>
      <c r="AC1" s="359"/>
      <c r="AD1" s="359"/>
    </row>
    <row r="2" spans="1:30" s="8" customFormat="1" ht="12" customHeight="1" thickBot="1">
      <c r="S2" s="357"/>
      <c r="T2" s="357"/>
      <c r="U2" s="357"/>
      <c r="V2" s="357"/>
      <c r="W2" s="357"/>
      <c r="X2" s="357"/>
      <c r="Y2" s="357"/>
      <c r="Z2" s="357"/>
      <c r="AA2" s="357"/>
      <c r="AB2" s="300"/>
      <c r="AC2" s="300"/>
      <c r="AD2" s="300"/>
    </row>
    <row r="3" spans="1:30" s="8" customFormat="1" ht="24.75" customHeight="1" thickBot="1">
      <c r="B3" s="8" t="s">
        <v>683</v>
      </c>
      <c r="S3" s="357"/>
      <c r="T3" s="360" t="str">
        <f>'1.배관망 현황'!B26</f>
        <v xml:space="preserve"> 2014년 상반기</v>
      </c>
      <c r="U3" s="357"/>
      <c r="V3" s="357"/>
      <c r="W3" s="1314" t="str">
        <f>'1.배관망 현황'!B27</f>
        <v xml:space="preserve"> 2015년 상반기</v>
      </c>
      <c r="X3" s="1315"/>
      <c r="Y3" s="1316"/>
      <c r="Z3" s="357"/>
      <c r="AA3" s="357"/>
      <c r="AB3" s="300"/>
      <c r="AC3" s="300"/>
      <c r="AD3" s="300"/>
    </row>
    <row r="4" spans="1:30" s="8" customFormat="1" ht="10.5" customHeight="1">
      <c r="S4" s="357"/>
      <c r="T4" s="361" t="s">
        <v>275</v>
      </c>
      <c r="U4" s="357" t="s">
        <v>276</v>
      </c>
      <c r="V4" s="357"/>
      <c r="W4" s="361" t="s">
        <v>275</v>
      </c>
      <c r="X4" s="361" t="s">
        <v>101</v>
      </c>
      <c r="Y4" s="361" t="s">
        <v>102</v>
      </c>
      <c r="Z4" s="357"/>
      <c r="AA4" s="357"/>
      <c r="AB4" s="300"/>
      <c r="AC4" s="300"/>
      <c r="AD4" s="300"/>
    </row>
    <row r="5" spans="1:30" s="362" customFormat="1" ht="20.25" thickBot="1">
      <c r="A5" s="8"/>
      <c r="B5" s="8"/>
      <c r="C5" s="8" t="s">
        <v>702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63"/>
      <c r="T5" s="364">
        <f>'1.배관망 현황'!M26</f>
        <v>2354</v>
      </c>
      <c r="U5" s="365">
        <f>W5-T5</f>
        <v>90</v>
      </c>
      <c r="V5" s="365" t="s">
        <v>103</v>
      </c>
      <c r="W5" s="364">
        <f>'1.배관망 현황'!M27</f>
        <v>2444</v>
      </c>
      <c r="X5" s="366">
        <f>'2.관리실적'!J22</f>
        <v>1327</v>
      </c>
      <c r="Y5" s="366">
        <f>'2.관리실적'!J23</f>
        <v>1117</v>
      </c>
      <c r="Z5" s="363"/>
      <c r="AA5" s="363"/>
      <c r="AB5" s="301"/>
      <c r="AC5" s="301"/>
      <c r="AD5" s="301"/>
    </row>
    <row r="6" spans="1:30" s="362" customFormat="1" ht="20.25" thickBot="1">
      <c r="A6" s="8"/>
      <c r="B6" s="8"/>
      <c r="C6" s="8" t="s">
        <v>684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63"/>
      <c r="T6" s="420"/>
      <c r="U6" s="419"/>
      <c r="V6" s="419"/>
      <c r="W6" s="421"/>
      <c r="X6" s="363"/>
      <c r="Y6" s="363"/>
      <c r="Z6" s="363"/>
      <c r="AA6" s="363"/>
      <c r="AB6" s="301"/>
      <c r="AC6" s="301"/>
      <c r="AD6" s="301"/>
    </row>
    <row r="7" spans="1:30" s="8" customFormat="1" ht="9.9499999999999993" customHeight="1" thickBot="1">
      <c r="S7" s="357"/>
      <c r="T7" s="654"/>
      <c r="U7" s="655"/>
      <c r="V7" s="368" t="s">
        <v>104</v>
      </c>
      <c r="W7" s="369">
        <f>'3.종료현황'!T85</f>
        <v>286</v>
      </c>
      <c r="X7" s="357"/>
      <c r="Y7" s="357"/>
      <c r="Z7" s="357"/>
      <c r="AA7" s="357"/>
      <c r="AB7" s="300"/>
      <c r="AC7" s="300"/>
      <c r="AD7" s="300"/>
    </row>
    <row r="8" spans="1:30" s="362" customFormat="1" ht="19.5">
      <c r="A8" s="8"/>
      <c r="B8" s="8"/>
      <c r="C8" s="8" t="s">
        <v>712</v>
      </c>
      <c r="D8" s="36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363"/>
      <c r="T8" s="370" t="s">
        <v>11</v>
      </c>
      <c r="U8" s="371">
        <f>'1.배관망 현황'!D20</f>
        <v>253</v>
      </c>
      <c r="V8" s="363"/>
      <c r="W8" s="363"/>
      <c r="X8" s="363"/>
      <c r="Y8" s="363"/>
      <c r="Z8" s="363"/>
      <c r="AA8" s="363"/>
      <c r="AB8" s="301"/>
      <c r="AC8" s="301"/>
      <c r="AD8" s="301"/>
    </row>
    <row r="9" spans="1:30" s="362" customFormat="1" ht="19.5">
      <c r="A9" s="8"/>
      <c r="B9" s="8"/>
      <c r="C9" s="8" t="s">
        <v>723</v>
      </c>
      <c r="D9" s="367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363"/>
      <c r="T9" s="372" t="s">
        <v>12</v>
      </c>
      <c r="U9" s="373">
        <f>'1.배관망 현황'!F20</f>
        <v>520</v>
      </c>
      <c r="V9" s="363"/>
      <c r="W9" s="363"/>
      <c r="X9" s="363"/>
      <c r="Y9" s="363"/>
      <c r="Z9" s="363"/>
      <c r="AA9" s="363"/>
      <c r="AB9" s="301"/>
      <c r="AC9" s="301"/>
      <c r="AD9" s="301"/>
    </row>
    <row r="10" spans="1:30" s="8" customFormat="1" ht="9.9499999999999993" customHeight="1">
      <c r="S10" s="357"/>
      <c r="T10" s="372" t="s">
        <v>277</v>
      </c>
      <c r="U10" s="373">
        <f>SUM(U8:U9)</f>
        <v>773</v>
      </c>
      <c r="W10" s="363"/>
      <c r="X10" s="357"/>
      <c r="Y10" s="357"/>
      <c r="Z10" s="357"/>
      <c r="AA10" s="357"/>
      <c r="AB10" s="300"/>
      <c r="AC10" s="300"/>
      <c r="AD10" s="300"/>
    </row>
    <row r="11" spans="1:30" s="362" customFormat="1" ht="24.75" customHeight="1" thickBot="1">
      <c r="A11" s="8"/>
      <c r="B11" s="8"/>
      <c r="C11" s="8" t="s">
        <v>561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63"/>
      <c r="T11" s="374" t="s">
        <v>105</v>
      </c>
      <c r="U11" s="375">
        <f>U10/'1.배관망 현황'!M20</f>
        <v>0.31628477905073649</v>
      </c>
      <c r="V11" s="376"/>
      <c r="W11" s="363"/>
      <c r="X11" s="363"/>
      <c r="Y11" s="363"/>
      <c r="Z11" s="363"/>
      <c r="AA11" s="363"/>
      <c r="AB11" s="301"/>
      <c r="AC11" s="301"/>
      <c r="AD11" s="301"/>
    </row>
    <row r="12" spans="1:30" s="27" customFormat="1" ht="24.75" customHeight="1">
      <c r="A12" s="9"/>
      <c r="B12" s="9"/>
      <c r="C12" s="895" t="s">
        <v>565</v>
      </c>
      <c r="D12" s="896"/>
      <c r="E12" s="897" t="s">
        <v>566</v>
      </c>
      <c r="F12" s="898" t="s">
        <v>567</v>
      </c>
      <c r="G12" s="898" t="s">
        <v>568</v>
      </c>
      <c r="H12" s="898" t="s">
        <v>569</v>
      </c>
      <c r="I12" s="898" t="s">
        <v>570</v>
      </c>
      <c r="J12" s="898" t="s">
        <v>571</v>
      </c>
      <c r="K12" s="899" t="s">
        <v>572</v>
      </c>
      <c r="L12" s="899" t="s">
        <v>573</v>
      </c>
      <c r="M12" s="900" t="s">
        <v>574</v>
      </c>
      <c r="N12" s="901" t="s">
        <v>575</v>
      </c>
      <c r="O12" s="902" t="s">
        <v>576</v>
      </c>
      <c r="P12" s="443"/>
      <c r="Q12" s="443"/>
      <c r="R12" s="441"/>
      <c r="S12" s="363"/>
      <c r="T12" s="363"/>
      <c r="U12" s="363"/>
      <c r="V12" s="363"/>
      <c r="W12" s="363"/>
      <c r="X12" s="363"/>
      <c r="Y12" s="363"/>
      <c r="Z12" s="363"/>
      <c r="AA12" s="363"/>
      <c r="AB12" s="301"/>
      <c r="AC12" s="301"/>
      <c r="AD12" s="301"/>
    </row>
    <row r="13" spans="1:30" s="27" customFormat="1" ht="24.95" customHeight="1">
      <c r="A13" s="331"/>
      <c r="B13" s="331"/>
      <c r="C13" s="903" t="s">
        <v>18</v>
      </c>
      <c r="D13" s="904"/>
      <c r="E13" s="905">
        <f>'1.배관망 현황'!D5</f>
        <v>356.3</v>
      </c>
      <c r="F13" s="906">
        <f>'1.배관망 현황'!E5</f>
        <v>269.5</v>
      </c>
      <c r="G13" s="906">
        <f>'1.배관망 현황'!F5</f>
        <v>517</v>
      </c>
      <c r="H13" s="907">
        <f>'1.배관망 현황'!G5</f>
        <v>587.1</v>
      </c>
      <c r="I13" s="907">
        <f>'1.배관망 현황'!H5</f>
        <v>463.7</v>
      </c>
      <c r="J13" s="906">
        <f>'1.배관망 현황'!I5</f>
        <v>398.3</v>
      </c>
      <c r="K13" s="907">
        <f>'1.배관망 현황'!J5</f>
        <v>450.4</v>
      </c>
      <c r="L13" s="1071">
        <f>'1.배관망 현황'!K5</f>
        <v>672.3</v>
      </c>
      <c r="M13" s="908">
        <f>'1.배관망 현황'!L5</f>
        <v>524.9</v>
      </c>
      <c r="N13" s="909">
        <f>SUM(E13:M13)</f>
        <v>4239.5</v>
      </c>
      <c r="O13" s="910" t="s">
        <v>19</v>
      </c>
      <c r="P13" s="442"/>
      <c r="Q13" s="442"/>
      <c r="R13" s="442"/>
      <c r="S13" s="363"/>
      <c r="T13" s="363"/>
      <c r="U13" s="363"/>
      <c r="V13" s="363"/>
      <c r="W13" s="363"/>
      <c r="X13" s="363"/>
      <c r="Y13" s="363"/>
      <c r="Z13" s="363"/>
      <c r="AA13" s="363"/>
      <c r="AB13" s="301"/>
      <c r="AC13" s="301"/>
      <c r="AD13" s="301"/>
    </row>
    <row r="14" spans="1:30" s="27" customFormat="1" ht="24.95" customHeight="1">
      <c r="A14" s="331"/>
      <c r="B14" s="331"/>
      <c r="C14" s="911" t="s">
        <v>278</v>
      </c>
      <c r="D14" s="912"/>
      <c r="E14" s="913">
        <f>'1.배관망 현황'!D6</f>
        <v>7</v>
      </c>
      <c r="F14" s="914">
        <f>'1.배관망 현황'!E6</f>
        <v>4</v>
      </c>
      <c r="G14" s="914">
        <f>'1.배관망 현황'!F6</f>
        <v>8</v>
      </c>
      <c r="H14" s="914">
        <f>'1.배관망 현황'!G6</f>
        <v>7</v>
      </c>
      <c r="I14" s="914">
        <f>'1.배관망 현황'!H6</f>
        <v>6</v>
      </c>
      <c r="J14" s="914">
        <f>'1.배관망 현황'!I6</f>
        <v>5</v>
      </c>
      <c r="K14" s="914">
        <f>'1.배관망 현황'!J6</f>
        <v>6</v>
      </c>
      <c r="L14" s="1072">
        <f>'1.배관망 현황'!K6</f>
        <v>9</v>
      </c>
      <c r="M14" s="915">
        <f>'1.배관망 현황'!L6</f>
        <v>7</v>
      </c>
      <c r="N14" s="916">
        <f>SUM(E14:M14)</f>
        <v>59</v>
      </c>
      <c r="O14" s="224" t="s">
        <v>20</v>
      </c>
      <c r="P14" s="442"/>
      <c r="Q14" s="442"/>
      <c r="R14" s="442"/>
      <c r="S14" s="363"/>
      <c r="T14" s="363"/>
      <c r="U14" s="363"/>
      <c r="V14" s="363"/>
      <c r="W14" s="363"/>
      <c r="X14" s="363"/>
      <c r="Y14" s="363"/>
      <c r="Z14" s="363"/>
      <c r="AA14" s="363"/>
      <c r="AB14" s="301"/>
      <c r="AC14" s="301"/>
      <c r="AD14" s="301"/>
    </row>
    <row r="15" spans="1:30" s="27" customFormat="1" ht="24.95" customHeight="1">
      <c r="A15" s="331"/>
      <c r="B15" s="331"/>
      <c r="C15" s="903" t="s">
        <v>577</v>
      </c>
      <c r="D15" s="904"/>
      <c r="E15" s="917">
        <f>'1.배관망 현황'!D9</f>
        <v>35</v>
      </c>
      <c r="F15" s="907">
        <f>'1.배관망 현황'!E9</f>
        <v>20</v>
      </c>
      <c r="G15" s="907">
        <f>'1.배관망 현황'!F9</f>
        <v>40</v>
      </c>
      <c r="H15" s="907">
        <f>'1.배관망 현황'!G9</f>
        <v>35</v>
      </c>
      <c r="I15" s="907">
        <f>'1.배관망 현황'!H9</f>
        <v>30</v>
      </c>
      <c r="J15" s="907">
        <f>'1.배관망 현황'!I9</f>
        <v>25</v>
      </c>
      <c r="K15" s="907">
        <f>'1.배관망 현황'!J9</f>
        <v>30</v>
      </c>
      <c r="L15" s="1071">
        <f>'1.배관망 현황'!K9</f>
        <v>45</v>
      </c>
      <c r="M15" s="908">
        <f>'1.배관망 현황'!L9</f>
        <v>35</v>
      </c>
      <c r="N15" s="918">
        <f>SUM(E15:M15)</f>
        <v>295</v>
      </c>
      <c r="O15" s="910" t="s">
        <v>578</v>
      </c>
      <c r="P15" s="442"/>
      <c r="Q15" s="442"/>
      <c r="R15" s="442"/>
      <c r="S15" s="363"/>
      <c r="T15" s="363"/>
      <c r="U15" s="363"/>
      <c r="V15" s="363"/>
      <c r="W15" s="363"/>
      <c r="X15" s="363"/>
      <c r="Y15" s="363"/>
      <c r="Z15" s="363"/>
      <c r="AA15" s="363"/>
      <c r="AB15" s="301"/>
      <c r="AC15" s="301"/>
      <c r="AD15" s="301"/>
    </row>
    <row r="16" spans="1:30" s="27" customFormat="1" ht="24.95" customHeight="1">
      <c r="A16" s="331"/>
      <c r="B16" s="331"/>
      <c r="C16" s="1311" t="s">
        <v>724</v>
      </c>
      <c r="D16" s="564" t="s">
        <v>21</v>
      </c>
      <c r="E16" s="833">
        <f>'1.배관망 현황'!D20</f>
        <v>253</v>
      </c>
      <c r="F16" s="832">
        <f>'1.배관망 현황'!E20</f>
        <v>123</v>
      </c>
      <c r="G16" s="1073">
        <f>'1.배관망 현황'!F20</f>
        <v>520</v>
      </c>
      <c r="H16" s="832">
        <f>'1.배관망 현황'!G20</f>
        <v>297</v>
      </c>
      <c r="I16" s="832">
        <f>'1.배관망 현황'!H20</f>
        <v>183</v>
      </c>
      <c r="J16" s="832">
        <f>'1.배관망 현황'!I20</f>
        <v>161</v>
      </c>
      <c r="K16" s="832">
        <f>'1.배관망 현황'!J20</f>
        <v>262</v>
      </c>
      <c r="L16" s="832">
        <f>'1.배관망 현황'!K20</f>
        <v>338</v>
      </c>
      <c r="M16" s="919">
        <f>'1.배관망 현황'!L20</f>
        <v>307</v>
      </c>
      <c r="N16" s="920">
        <f>SUM(E16:M16)</f>
        <v>2444</v>
      </c>
      <c r="O16" s="220" t="s">
        <v>22</v>
      </c>
      <c r="P16" s="442"/>
      <c r="Q16" s="442"/>
      <c r="R16" s="442"/>
      <c r="S16" s="363"/>
      <c r="T16" s="363"/>
      <c r="U16" s="363"/>
      <c r="V16" s="363"/>
      <c r="W16" s="363"/>
      <c r="X16" s="363"/>
      <c r="Y16" s="363"/>
      <c r="Z16" s="363"/>
      <c r="AA16" s="363"/>
      <c r="AB16" s="301"/>
      <c r="AC16" s="301"/>
      <c r="AD16" s="301"/>
    </row>
    <row r="17" spans="1:32" s="331" customFormat="1" ht="24.95" customHeight="1">
      <c r="A17" s="9"/>
      <c r="B17" s="9"/>
      <c r="C17" s="1312"/>
      <c r="D17" s="568" t="s">
        <v>579</v>
      </c>
      <c r="E17" s="921">
        <f>E16/E14</f>
        <v>36.142857142857146</v>
      </c>
      <c r="F17" s="922">
        <f>F16/F14</f>
        <v>30.75</v>
      </c>
      <c r="G17" s="1074">
        <f t="shared" ref="G17:J17" si="0">G16/G14</f>
        <v>65</v>
      </c>
      <c r="H17" s="922">
        <f t="shared" si="0"/>
        <v>42.428571428571431</v>
      </c>
      <c r="I17" s="922">
        <f t="shared" si="0"/>
        <v>30.5</v>
      </c>
      <c r="J17" s="922">
        <f t="shared" si="0"/>
        <v>32.200000000000003</v>
      </c>
      <c r="K17" s="922">
        <f t="shared" ref="K17:L17" si="1">K16/K14</f>
        <v>43.666666666666664</v>
      </c>
      <c r="L17" s="922">
        <f t="shared" si="1"/>
        <v>37.555555555555557</v>
      </c>
      <c r="M17" s="923">
        <f>M16/M14</f>
        <v>43.857142857142854</v>
      </c>
      <c r="N17" s="924">
        <f>N16/N14</f>
        <v>41.423728813559322</v>
      </c>
      <c r="O17" s="221" t="s">
        <v>580</v>
      </c>
      <c r="P17" s="442"/>
      <c r="Q17" s="442"/>
      <c r="R17" s="442"/>
      <c r="S17" s="357"/>
      <c r="T17" s="357"/>
      <c r="U17" s="357"/>
      <c r="V17" s="357"/>
      <c r="W17" s="357"/>
      <c r="X17" s="357"/>
      <c r="Y17" s="357"/>
      <c r="Z17" s="357"/>
      <c r="AA17" s="357"/>
      <c r="AB17" s="300"/>
      <c r="AC17" s="300"/>
      <c r="AD17" s="300"/>
    </row>
    <row r="18" spans="1:32" s="331" customFormat="1" ht="24.95" customHeight="1">
      <c r="A18" s="9"/>
      <c r="B18" s="9"/>
      <c r="C18" s="1313"/>
      <c r="D18" s="925" t="s">
        <v>581</v>
      </c>
      <c r="E18" s="926">
        <f>E16/(E15)</f>
        <v>7.2285714285714286</v>
      </c>
      <c r="F18" s="927">
        <f t="shared" ref="F18:G18" si="2">F16/(F15)</f>
        <v>6.15</v>
      </c>
      <c r="G18" s="1075">
        <f t="shared" si="2"/>
        <v>13</v>
      </c>
      <c r="H18" s="927">
        <f t="shared" ref="H18:M18" si="3">H16/(H15)</f>
        <v>8.4857142857142858</v>
      </c>
      <c r="I18" s="927">
        <f t="shared" si="3"/>
        <v>6.1</v>
      </c>
      <c r="J18" s="927">
        <f t="shared" si="3"/>
        <v>6.44</v>
      </c>
      <c r="K18" s="927">
        <f t="shared" si="3"/>
        <v>8.7333333333333325</v>
      </c>
      <c r="L18" s="927">
        <f t="shared" si="3"/>
        <v>7.5111111111111111</v>
      </c>
      <c r="M18" s="928">
        <f t="shared" si="3"/>
        <v>8.7714285714285722</v>
      </c>
      <c r="N18" s="929">
        <f>N16/(N15)</f>
        <v>8.2847457627118644</v>
      </c>
      <c r="O18" s="223" t="s">
        <v>582</v>
      </c>
      <c r="P18" s="442"/>
      <c r="Q18" s="442"/>
      <c r="R18" s="442"/>
      <c r="S18" s="357"/>
      <c r="T18" s="357"/>
      <c r="U18" s="357"/>
      <c r="V18" s="357"/>
      <c r="W18" s="357"/>
      <c r="X18" s="357"/>
      <c r="Y18" s="357"/>
      <c r="Z18" s="357"/>
      <c r="AA18" s="357"/>
      <c r="AB18" s="300"/>
      <c r="AC18" s="300"/>
      <c r="AD18" s="300"/>
    </row>
    <row r="19" spans="1:32" s="331" customFormat="1" ht="24.95" customHeight="1">
      <c r="A19" s="9"/>
      <c r="B19" s="9"/>
      <c r="C19" s="1329" t="s">
        <v>583</v>
      </c>
      <c r="D19" s="444" t="s">
        <v>584</v>
      </c>
      <c r="E19" s="930">
        <f>'6.입회현황'!D7</f>
        <v>77</v>
      </c>
      <c r="F19" s="931">
        <f>'6.입회현황'!F7</f>
        <v>79</v>
      </c>
      <c r="G19" s="931">
        <f>'6.입회현황'!H7</f>
        <v>226</v>
      </c>
      <c r="H19" s="931">
        <f>'6.입회현황'!J7</f>
        <v>55</v>
      </c>
      <c r="I19" s="931">
        <f>'6.입회현황'!L7</f>
        <v>138</v>
      </c>
      <c r="J19" s="931">
        <f>'6.입회현황'!N7</f>
        <v>114</v>
      </c>
      <c r="K19" s="931">
        <f>'6.입회현황'!P7</f>
        <v>96</v>
      </c>
      <c r="L19" s="1076">
        <f>'6.입회현황'!R7</f>
        <v>239</v>
      </c>
      <c r="M19" s="932">
        <f>'6.입회현황'!T7</f>
        <v>198</v>
      </c>
      <c r="N19" s="933">
        <f>SUM(E19:M19)</f>
        <v>1222</v>
      </c>
      <c r="O19" s="578" t="s">
        <v>585</v>
      </c>
      <c r="P19" s="377"/>
      <c r="Q19" s="377"/>
      <c r="R19" s="377"/>
      <c r="S19" s="357"/>
      <c r="T19" s="357"/>
      <c r="U19" s="357"/>
      <c r="V19" s="357"/>
      <c r="W19" s="357"/>
      <c r="X19" s="357"/>
      <c r="Y19" s="357"/>
      <c r="Z19" s="357"/>
      <c r="AA19" s="357"/>
      <c r="AB19" s="300"/>
      <c r="AC19" s="300"/>
      <c r="AD19" s="300"/>
    </row>
    <row r="20" spans="1:32" s="331" customFormat="1" ht="24.95" customHeight="1">
      <c r="A20" s="9"/>
      <c r="B20" s="9"/>
      <c r="C20" s="1330"/>
      <c r="D20" s="445" t="s">
        <v>586</v>
      </c>
      <c r="E20" s="934">
        <f>'6.입회현황'!D10</f>
        <v>523</v>
      </c>
      <c r="F20" s="836">
        <f>'6.입회현황'!F10</f>
        <v>651</v>
      </c>
      <c r="G20" s="836">
        <f>'6.입회현황'!H10</f>
        <v>1491</v>
      </c>
      <c r="H20" s="836">
        <f>'6.입회현황'!J10</f>
        <v>355</v>
      </c>
      <c r="I20" s="836">
        <f>'6.입회현황'!L10</f>
        <v>931</v>
      </c>
      <c r="J20" s="836">
        <f>'6.입회현황'!N10</f>
        <v>664</v>
      </c>
      <c r="K20" s="836">
        <f>'6.입회현황'!P10</f>
        <v>546</v>
      </c>
      <c r="L20" s="836">
        <f>'6.입회현황'!R10</f>
        <v>1375</v>
      </c>
      <c r="M20" s="1077">
        <f>'6.입회현황'!T10</f>
        <v>1600</v>
      </c>
      <c r="N20" s="935">
        <f>SUM(E20:M20)</f>
        <v>8136</v>
      </c>
      <c r="O20" s="580" t="s">
        <v>587</v>
      </c>
      <c r="P20" s="377"/>
      <c r="Q20" s="377"/>
      <c r="R20" s="377"/>
      <c r="S20" s="357"/>
      <c r="T20" s="357"/>
      <c r="U20" s="357"/>
      <c r="V20" s="357"/>
      <c r="W20" s="357"/>
      <c r="X20" s="357"/>
      <c r="Y20" s="357"/>
      <c r="Z20" s="357"/>
      <c r="AA20" s="357"/>
      <c r="AB20" s="300"/>
      <c r="AC20" s="300"/>
      <c r="AD20" s="300"/>
    </row>
    <row r="21" spans="1:32" s="331" customFormat="1" ht="24.95" customHeight="1">
      <c r="A21" s="9"/>
      <c r="B21" s="9"/>
      <c r="C21" s="1330"/>
      <c r="D21" s="445" t="s">
        <v>588</v>
      </c>
      <c r="E21" s="934">
        <f t="shared" ref="E21:N21" si="4">E19/E14</f>
        <v>11</v>
      </c>
      <c r="F21" s="836">
        <f t="shared" si="4"/>
        <v>19.75</v>
      </c>
      <c r="G21" s="1078">
        <f t="shared" si="4"/>
        <v>28.25</v>
      </c>
      <c r="H21" s="836">
        <f t="shared" si="4"/>
        <v>7.8571428571428568</v>
      </c>
      <c r="I21" s="836">
        <f t="shared" si="4"/>
        <v>23</v>
      </c>
      <c r="J21" s="836">
        <f t="shared" si="4"/>
        <v>22.8</v>
      </c>
      <c r="K21" s="836">
        <f t="shared" si="4"/>
        <v>16</v>
      </c>
      <c r="L21" s="836">
        <f t="shared" si="4"/>
        <v>26.555555555555557</v>
      </c>
      <c r="M21" s="1077">
        <f t="shared" si="4"/>
        <v>28.285714285714285</v>
      </c>
      <c r="N21" s="935">
        <f t="shared" si="4"/>
        <v>20.711864406779661</v>
      </c>
      <c r="O21" s="580" t="s">
        <v>580</v>
      </c>
      <c r="P21" s="377"/>
      <c r="Q21" s="377"/>
      <c r="R21" s="377"/>
      <c r="S21" s="357"/>
      <c r="T21" s="357"/>
      <c r="U21" s="357"/>
      <c r="V21" s="357"/>
      <c r="W21" s="357"/>
      <c r="X21" s="357"/>
      <c r="Y21" s="357"/>
      <c r="Z21" s="357"/>
      <c r="AA21" s="357"/>
      <c r="AB21" s="300"/>
      <c r="AC21" s="300"/>
      <c r="AD21" s="300"/>
    </row>
    <row r="22" spans="1:32" s="331" customFormat="1" ht="24.95" customHeight="1">
      <c r="A22" s="9"/>
      <c r="B22" s="9"/>
      <c r="C22" s="1331"/>
      <c r="D22" s="925" t="s">
        <v>564</v>
      </c>
      <c r="E22" s="834">
        <f t="shared" ref="E22:N22" si="5">E20/E14</f>
        <v>74.714285714285708</v>
      </c>
      <c r="F22" s="835">
        <f t="shared" si="5"/>
        <v>162.75</v>
      </c>
      <c r="G22" s="835">
        <f t="shared" si="5"/>
        <v>186.375</v>
      </c>
      <c r="H22" s="835">
        <f t="shared" si="5"/>
        <v>50.714285714285715</v>
      </c>
      <c r="I22" s="835">
        <f t="shared" si="5"/>
        <v>155.16666666666666</v>
      </c>
      <c r="J22" s="835">
        <f t="shared" si="5"/>
        <v>132.80000000000001</v>
      </c>
      <c r="K22" s="835">
        <f t="shared" si="5"/>
        <v>91</v>
      </c>
      <c r="L22" s="835">
        <f t="shared" si="5"/>
        <v>152.77777777777777</v>
      </c>
      <c r="M22" s="1079">
        <f t="shared" si="5"/>
        <v>228.57142857142858</v>
      </c>
      <c r="N22" s="650">
        <f t="shared" si="5"/>
        <v>137.89830508474577</v>
      </c>
      <c r="O22" s="936" t="s">
        <v>589</v>
      </c>
      <c r="P22" s="377"/>
      <c r="Q22" s="377"/>
      <c r="R22" s="377"/>
      <c r="S22" s="357"/>
      <c r="T22" s="357"/>
      <c r="U22" s="357"/>
      <c r="V22" s="357"/>
      <c r="W22" s="357"/>
      <c r="X22" s="357"/>
      <c r="Y22" s="357"/>
      <c r="Z22" s="357"/>
      <c r="AA22" s="357"/>
      <c r="AB22" s="300"/>
      <c r="AC22" s="300"/>
      <c r="AD22" s="300"/>
    </row>
    <row r="23" spans="1:32" s="331" customFormat="1" ht="4.5" customHeight="1">
      <c r="A23" s="9"/>
      <c r="B23" s="9"/>
      <c r="C23" s="306"/>
      <c r="D23" s="377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7"/>
      <c r="P23" s="377"/>
      <c r="Q23" s="377"/>
      <c r="R23" s="377"/>
      <c r="S23" s="357"/>
      <c r="T23" s="357"/>
      <c r="U23" s="357"/>
      <c r="V23" s="357"/>
      <c r="W23" s="357"/>
      <c r="X23" s="357"/>
      <c r="Y23" s="357"/>
      <c r="Z23" s="357"/>
      <c r="AA23" s="357"/>
      <c r="AB23" s="300"/>
      <c r="AC23" s="300"/>
      <c r="AD23" s="300"/>
    </row>
    <row r="24" spans="1:32" s="42" customFormat="1" ht="19.5" customHeight="1">
      <c r="D24" s="231" t="s">
        <v>279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357"/>
      <c r="T24" s="357"/>
      <c r="U24" s="357"/>
      <c r="V24" s="357"/>
      <c r="W24" s="357"/>
      <c r="X24" s="357"/>
      <c r="Y24" s="357"/>
      <c r="Z24" s="357"/>
      <c r="AA24" s="357"/>
      <c r="AB24" s="300"/>
      <c r="AC24" s="300"/>
      <c r="AD24" s="300"/>
    </row>
    <row r="25" spans="1:32" s="42" customFormat="1" ht="19.5" customHeight="1">
      <c r="D25" s="231" t="s">
        <v>682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357"/>
    </row>
    <row r="26" spans="1:32" s="42" customFormat="1" ht="19.5" customHeight="1" thickBot="1">
      <c r="D26" s="42" t="s">
        <v>280</v>
      </c>
      <c r="S26" s="357"/>
    </row>
    <row r="27" spans="1:32" s="8" customFormat="1" ht="9.9499999999999993" customHeight="1">
      <c r="S27" s="357"/>
      <c r="T27" s="1321" t="str">
        <f>'3.발생현황'!B84</f>
        <v>'14년
이월</v>
      </c>
      <c r="U27" s="1317"/>
      <c r="V27" s="1322"/>
      <c r="W27" s="1327" t="e">
        <f>#REF!</f>
        <v>#REF!</v>
      </c>
      <c r="X27" s="1317" t="e">
        <f>#REF!</f>
        <v>#REF!</v>
      </c>
      <c r="Y27" s="1319" t="s">
        <v>281</v>
      </c>
      <c r="Z27" s="1325" t="s">
        <v>282</v>
      </c>
      <c r="AA27" s="1327" t="e">
        <f>W27</f>
        <v>#REF!</v>
      </c>
      <c r="AB27" s="1317" t="e">
        <f>X27</f>
        <v>#REF!</v>
      </c>
      <c r="AC27" s="1319" t="s">
        <v>283</v>
      </c>
      <c r="AD27" s="1327" t="e">
        <f>AA27</f>
        <v>#REF!</v>
      </c>
      <c r="AE27" s="1317" t="s">
        <v>284</v>
      </c>
      <c r="AF27" s="1319" t="s">
        <v>285</v>
      </c>
    </row>
    <row r="28" spans="1:32" s="8" customFormat="1" ht="19.5">
      <c r="A28" s="8" t="s">
        <v>0</v>
      </c>
      <c r="C28" s="8" t="s">
        <v>690</v>
      </c>
      <c r="S28" s="357"/>
      <c r="T28" s="1323"/>
      <c r="U28" s="1318"/>
      <c r="V28" s="1324"/>
      <c r="W28" s="1328"/>
      <c r="X28" s="1318"/>
      <c r="Y28" s="1320"/>
      <c r="Z28" s="1326"/>
      <c r="AA28" s="1328"/>
      <c r="AB28" s="1318"/>
      <c r="AC28" s="1320"/>
      <c r="AD28" s="1328"/>
      <c r="AE28" s="1318"/>
      <c r="AF28" s="1320"/>
    </row>
    <row r="29" spans="1:32" s="8" customFormat="1" ht="19.5">
      <c r="C29" s="8" t="s">
        <v>693</v>
      </c>
      <c r="S29" s="357"/>
      <c r="T29" s="379" t="s">
        <v>286</v>
      </c>
      <c r="U29" s="365" t="s">
        <v>287</v>
      </c>
      <c r="V29" s="380" t="s">
        <v>288</v>
      </c>
      <c r="W29" s="379" t="s">
        <v>286</v>
      </c>
      <c r="X29" s="365" t="s">
        <v>287</v>
      </c>
      <c r="Y29" s="380" t="s">
        <v>288</v>
      </c>
      <c r="Z29" s="1326"/>
      <c r="AA29" s="379" t="s">
        <v>286</v>
      </c>
      <c r="AB29" s="365" t="s">
        <v>287</v>
      </c>
      <c r="AC29" s="380" t="s">
        <v>288</v>
      </c>
      <c r="AD29" s="379" t="s">
        <v>286</v>
      </c>
      <c r="AE29" s="365" t="s">
        <v>287</v>
      </c>
      <c r="AF29" s="380" t="s">
        <v>288</v>
      </c>
    </row>
    <row r="30" spans="1:32" s="8" customFormat="1" ht="20.25" thickBot="1">
      <c r="C30" s="8" t="s">
        <v>725</v>
      </c>
      <c r="S30" s="357"/>
      <c r="T30" s="381">
        <f>'3.발생현황'!T86</f>
        <v>419</v>
      </c>
      <c r="U30" s="382">
        <f>'3.발생현황'!T84</f>
        <v>228</v>
      </c>
      <c r="V30" s="383">
        <f>'3.발생현황'!T85</f>
        <v>191</v>
      </c>
      <c r="W30" s="381">
        <f>'3.발생현황'!T83</f>
        <v>307</v>
      </c>
      <c r="X30" s="382">
        <f>'3.발생현황'!T81</f>
        <v>66</v>
      </c>
      <c r="Y30" s="383">
        <f>'3.발생현황'!T82</f>
        <v>241</v>
      </c>
      <c r="Z30" s="366">
        <f>T30+W30</f>
        <v>726</v>
      </c>
      <c r="AA30" s="381">
        <f>'3.종료현황'!T85</f>
        <v>286</v>
      </c>
      <c r="AB30" s="382">
        <f>'3.종료현황'!T83</f>
        <v>66</v>
      </c>
      <c r="AC30" s="383">
        <f>'3.종료현황'!T84</f>
        <v>220</v>
      </c>
      <c r="AD30" s="381">
        <f>T30+W30-AA30</f>
        <v>440</v>
      </c>
      <c r="AE30" s="382">
        <f>U30+X30-AB30</f>
        <v>228</v>
      </c>
      <c r="AF30" s="383">
        <f>V30+Y30-AC30</f>
        <v>212</v>
      </c>
    </row>
    <row r="31" spans="1:32" s="8" customFormat="1" ht="9.9499999999999993" customHeight="1">
      <c r="C31" s="8" t="s">
        <v>289</v>
      </c>
      <c r="S31" s="357"/>
      <c r="T31" s="365"/>
      <c r="U31" s="365"/>
      <c r="V31" s="365"/>
      <c r="W31" s="365"/>
      <c r="X31" s="365"/>
      <c r="Y31" s="384"/>
      <c r="Z31" s="357"/>
      <c r="AA31" s="357"/>
      <c r="AB31" s="300"/>
      <c r="AC31" s="300"/>
      <c r="AD31" s="357" t="b">
        <f>AD30='5.진행공사'!L9</f>
        <v>1</v>
      </c>
      <c r="AE31" s="385" t="b">
        <f>AE30='5.진행공사'!L7</f>
        <v>1</v>
      </c>
      <c r="AF31" s="385" t="b">
        <f>AF30='5.진행공사'!L8</f>
        <v>1</v>
      </c>
    </row>
    <row r="32" spans="1:32" s="8" customFormat="1" ht="24.75" customHeight="1">
      <c r="C32" s="8" t="s">
        <v>692</v>
      </c>
      <c r="S32" s="357"/>
      <c r="T32" s="376"/>
      <c r="U32" s="376"/>
      <c r="V32" s="376"/>
      <c r="W32" s="388"/>
      <c r="X32" s="376"/>
      <c r="Y32" s="398"/>
      <c r="Z32" s="398"/>
      <c r="AA32" s="357"/>
      <c r="AB32" s="300"/>
      <c r="AC32" s="300"/>
      <c r="AD32" s="300"/>
    </row>
    <row r="33" spans="2:30" s="8" customFormat="1" ht="24.75" customHeight="1">
      <c r="C33" s="8" t="s">
        <v>691</v>
      </c>
      <c r="S33" s="357"/>
      <c r="T33" s="376"/>
      <c r="U33" s="376"/>
      <c r="V33" s="376"/>
      <c r="W33" s="388"/>
      <c r="X33" s="376"/>
      <c r="Y33" s="398"/>
      <c r="Z33" s="398"/>
      <c r="AA33" s="357"/>
      <c r="AB33" s="300"/>
      <c r="AC33" s="300"/>
      <c r="AD33" s="300"/>
    </row>
    <row r="34" spans="2:30" s="8" customFormat="1" ht="9.9499999999999993" customHeight="1">
      <c r="S34" s="357"/>
      <c r="T34" s="376"/>
      <c r="U34" s="376"/>
      <c r="V34" s="376"/>
      <c r="W34" s="388"/>
      <c r="X34" s="376"/>
      <c r="Y34" s="398"/>
      <c r="Z34" s="398"/>
      <c r="AA34" s="357"/>
      <c r="AB34" s="300"/>
      <c r="AC34" s="300"/>
      <c r="AD34" s="300"/>
    </row>
    <row r="35" spans="2:30" s="8" customFormat="1" ht="19.5">
      <c r="C35" s="8" t="s">
        <v>685</v>
      </c>
      <c r="S35" s="357"/>
      <c r="T35" s="372" t="s">
        <v>290</v>
      </c>
      <c r="U35" s="363" t="s">
        <v>291</v>
      </c>
      <c r="V35" s="373" t="s">
        <v>292</v>
      </c>
      <c r="W35" s="372" t="s">
        <v>290</v>
      </c>
      <c r="X35" s="363" t="s">
        <v>291</v>
      </c>
      <c r="Y35" s="373" t="s">
        <v>292</v>
      </c>
      <c r="Z35" s="357"/>
      <c r="AA35" s="357"/>
      <c r="AB35" s="300"/>
      <c r="AC35" s="300"/>
      <c r="AD35" s="300"/>
    </row>
    <row r="36" spans="2:30" s="8" customFormat="1" ht="20.25" thickBot="1">
      <c r="C36" s="8" t="s">
        <v>354</v>
      </c>
      <c r="S36" s="357"/>
      <c r="T36" s="389">
        <f>U36/V36</f>
        <v>0.37280701754385964</v>
      </c>
      <c r="U36" s="390">
        <f>'4.기간별 현황'!I15+'4.기간별 현황'!K15</f>
        <v>85</v>
      </c>
      <c r="V36" s="391">
        <f>'4.기간별 현황'!M15</f>
        <v>228</v>
      </c>
      <c r="W36" s="389">
        <f>X36/Y36</f>
        <v>0.53030303030303028</v>
      </c>
      <c r="X36" s="390">
        <f>'4.기간별 현황'!D15+'4.기간별 현황'!F15+'4.기간별 현황'!H15</f>
        <v>35</v>
      </c>
      <c r="Y36" s="391">
        <f>'4.기간별 현황'!N15</f>
        <v>66</v>
      </c>
      <c r="Z36" s="357"/>
      <c r="AA36" s="357"/>
      <c r="AB36" s="300"/>
      <c r="AC36" s="300"/>
      <c r="AD36" s="300"/>
    </row>
    <row r="37" spans="2:30" s="8" customFormat="1" ht="9.9499999999999993" customHeight="1" thickBot="1">
      <c r="S37" s="357"/>
      <c r="T37" s="392"/>
      <c r="U37" s="393"/>
      <c r="V37" s="393"/>
      <c r="W37" s="386"/>
      <c r="X37" s="357"/>
      <c r="Y37" s="357"/>
      <c r="Z37" s="357"/>
      <c r="AA37" s="357"/>
      <c r="AB37" s="300"/>
      <c r="AC37" s="300"/>
      <c r="AD37" s="300"/>
    </row>
    <row r="38" spans="2:30" s="8" customFormat="1" ht="19.5">
      <c r="C38" s="8" t="s">
        <v>686</v>
      </c>
      <c r="S38" s="357"/>
      <c r="T38" s="394" t="s">
        <v>293</v>
      </c>
      <c r="U38" s="395" t="s">
        <v>294</v>
      </c>
      <c r="V38" s="395" t="s">
        <v>295</v>
      </c>
      <c r="W38" s="396"/>
      <c r="X38" s="371" t="s">
        <v>290</v>
      </c>
      <c r="Y38" s="357"/>
      <c r="Z38" s="357"/>
      <c r="AA38" s="357"/>
      <c r="AB38" s="300"/>
      <c r="AC38" s="300"/>
      <c r="AD38" s="300"/>
    </row>
    <row r="39" spans="2:30" s="8" customFormat="1" ht="20.25" thickBot="1">
      <c r="C39" s="8" t="s">
        <v>726</v>
      </c>
      <c r="S39" s="357"/>
      <c r="T39" s="389">
        <f>'5.진행=유형'!Z6</f>
        <v>0.34545454545454546</v>
      </c>
      <c r="U39" s="397">
        <f>'5.진행=유형'!Z7</f>
        <v>0.16363636363636364</v>
      </c>
      <c r="V39" s="397">
        <f>'5.진행=유형'!Z8</f>
        <v>0.12272727272727273</v>
      </c>
      <c r="W39" s="387"/>
      <c r="X39" s="375">
        <f>SUM(T39:W39)</f>
        <v>0.63181818181818172</v>
      </c>
      <c r="Y39" s="398"/>
      <c r="Z39" s="398"/>
      <c r="AA39" s="357"/>
      <c r="AB39" s="300"/>
      <c r="AC39" s="300"/>
      <c r="AD39" s="300"/>
    </row>
    <row r="40" spans="2:30" s="8" customFormat="1" ht="9.75" customHeight="1" thickBot="1">
      <c r="S40" s="357"/>
      <c r="T40" s="389" t="e">
        <f>U40/V40</f>
        <v>#DIV/0!</v>
      </c>
      <c r="U40" s="390">
        <f>'4.기간별 현황'!I20+'4.기간별 현황'!K20</f>
        <v>0</v>
      </c>
      <c r="V40" s="391">
        <f>'4.기간별 현황'!M20</f>
        <v>0</v>
      </c>
      <c r="W40" s="389" t="e">
        <f>X40/Y40</f>
        <v>#DIV/0!</v>
      </c>
      <c r="X40" s="390">
        <f>'4.기간별 현황'!D20+'4.기간별 현황'!F20+'4.기간별 현황'!H20</f>
        <v>0</v>
      </c>
      <c r="Y40" s="391">
        <f>'4.기간별 현황'!N20</f>
        <v>0</v>
      </c>
      <c r="Z40" s="357"/>
      <c r="AA40" s="357"/>
      <c r="AB40" s="300"/>
      <c r="AC40" s="300"/>
      <c r="AD40" s="300"/>
    </row>
    <row r="41" spans="2:30" s="122" customFormat="1" ht="19.5">
      <c r="C41" s="122" t="s">
        <v>732</v>
      </c>
      <c r="S41" s="384"/>
      <c r="T41" s="384"/>
      <c r="U41" s="384"/>
      <c r="V41" s="384"/>
      <c r="W41" s="384"/>
      <c r="X41" s="384"/>
      <c r="Y41" s="384"/>
      <c r="Z41" s="384"/>
      <c r="AA41" s="384"/>
      <c r="AB41" s="399"/>
      <c r="AC41" s="399"/>
      <c r="AD41" s="399"/>
    </row>
    <row r="42" spans="2:30" s="122" customFormat="1" ht="19.5">
      <c r="C42" s="122" t="s">
        <v>733</v>
      </c>
      <c r="S42" s="384"/>
      <c r="T42" s="384"/>
      <c r="U42" s="384"/>
      <c r="V42" s="384"/>
      <c r="W42" s="384"/>
      <c r="X42" s="384"/>
      <c r="Y42" s="384"/>
      <c r="Z42" s="384"/>
      <c r="AA42" s="384"/>
      <c r="AB42" s="399"/>
      <c r="AC42" s="399"/>
      <c r="AD42" s="399"/>
    </row>
    <row r="43" spans="2:30" s="122" customFormat="1" ht="19.5">
      <c r="C43" s="122" t="s">
        <v>734</v>
      </c>
      <c r="S43" s="384"/>
      <c r="T43" s="384"/>
      <c r="U43" s="384"/>
      <c r="V43" s="384"/>
      <c r="W43" s="384"/>
      <c r="X43" s="384"/>
      <c r="Y43" s="384"/>
      <c r="Z43" s="384"/>
      <c r="AA43" s="384"/>
      <c r="AB43" s="399"/>
      <c r="AC43" s="399"/>
      <c r="AD43" s="399"/>
    </row>
    <row r="44" spans="2:30" s="8" customFormat="1" ht="20.100000000000001" customHeight="1">
      <c r="S44" s="357"/>
      <c r="T44" s="376"/>
      <c r="U44" s="376"/>
      <c r="V44" s="376"/>
      <c r="W44" s="388"/>
      <c r="X44" s="376"/>
      <c r="Y44" s="398"/>
      <c r="Z44" s="398"/>
      <c r="AA44" s="357"/>
      <c r="AB44" s="300"/>
      <c r="AC44" s="300"/>
      <c r="AD44" s="300"/>
    </row>
    <row r="45" spans="2:30" s="8" customFormat="1" ht="24.75" customHeight="1">
      <c r="B45" s="8" t="s">
        <v>689</v>
      </c>
      <c r="S45" s="357"/>
      <c r="T45" s="357"/>
      <c r="U45" s="357"/>
      <c r="V45" s="357"/>
      <c r="W45" s="357"/>
      <c r="X45" s="357"/>
      <c r="Y45" s="357"/>
      <c r="Z45" s="357"/>
      <c r="AA45" s="357"/>
      <c r="AB45" s="300"/>
      <c r="AC45" s="300"/>
      <c r="AD45" s="300"/>
    </row>
    <row r="46" spans="2:30" s="8" customFormat="1" ht="20.100000000000001" customHeight="1">
      <c r="S46" s="357"/>
      <c r="T46" s="357"/>
      <c r="U46" s="357"/>
      <c r="V46" s="357"/>
      <c r="W46" s="357"/>
      <c r="X46" s="357"/>
      <c r="Y46" s="357"/>
      <c r="Z46" s="357"/>
      <c r="AA46" s="357"/>
      <c r="AB46" s="300"/>
      <c r="AC46" s="300"/>
      <c r="AD46" s="300"/>
    </row>
    <row r="47" spans="2:30" s="122" customFormat="1" ht="24.75" customHeight="1">
      <c r="C47" s="122" t="s">
        <v>727</v>
      </c>
      <c r="S47" s="384"/>
      <c r="T47" s="384"/>
      <c r="U47" s="384"/>
      <c r="V47" s="384"/>
      <c r="W47" s="384"/>
      <c r="X47" s="384"/>
      <c r="Y47" s="384"/>
      <c r="Z47" s="384"/>
      <c r="AA47" s="384"/>
      <c r="AB47" s="399"/>
      <c r="AC47" s="399"/>
      <c r="AD47" s="399"/>
    </row>
    <row r="48" spans="2:30" s="122" customFormat="1" ht="24.75" customHeight="1">
      <c r="C48" s="122" t="s">
        <v>735</v>
      </c>
      <c r="S48" s="384"/>
      <c r="T48" s="384"/>
      <c r="U48" s="384"/>
      <c r="V48" s="384"/>
      <c r="W48" s="384"/>
      <c r="X48" s="384"/>
      <c r="Y48" s="384"/>
      <c r="Z48" s="384"/>
      <c r="AA48" s="384"/>
      <c r="AB48" s="399"/>
      <c r="AC48" s="399"/>
      <c r="AD48" s="399"/>
    </row>
    <row r="49" spans="3:30" s="122" customFormat="1" ht="24.75" customHeight="1">
      <c r="C49" s="122" t="s">
        <v>736</v>
      </c>
      <c r="S49" s="384"/>
      <c r="T49" s="384"/>
      <c r="U49" s="384"/>
      <c r="V49" s="384"/>
      <c r="W49" s="384"/>
      <c r="X49" s="384"/>
      <c r="Y49" s="384"/>
      <c r="Z49" s="384"/>
      <c r="AA49" s="384"/>
      <c r="AB49" s="399"/>
      <c r="AC49" s="399"/>
      <c r="AD49" s="399"/>
    </row>
    <row r="50" spans="3:30" s="122" customFormat="1" ht="24.75" customHeight="1">
      <c r="S50" s="384"/>
      <c r="T50" s="384"/>
      <c r="U50" s="384"/>
      <c r="V50" s="384"/>
      <c r="W50" s="384"/>
      <c r="X50" s="384"/>
      <c r="Y50" s="384"/>
      <c r="Z50" s="384"/>
      <c r="AA50" s="384"/>
      <c r="AB50" s="399"/>
      <c r="AC50" s="399"/>
      <c r="AD50" s="399"/>
    </row>
    <row r="51" spans="3:30" s="122" customFormat="1" ht="24.75" customHeight="1">
      <c r="C51" s="122" t="s">
        <v>703</v>
      </c>
      <c r="S51" s="384"/>
      <c r="T51" s="384"/>
      <c r="U51" s="384"/>
      <c r="V51" s="384"/>
      <c r="W51" s="384"/>
      <c r="X51" s="384"/>
      <c r="Y51" s="384"/>
      <c r="Z51" s="384"/>
      <c r="AA51" s="384"/>
      <c r="AB51" s="399"/>
      <c r="AC51" s="399"/>
      <c r="AD51" s="399"/>
    </row>
    <row r="52" spans="3:30" s="122" customFormat="1" ht="24.75" customHeight="1">
      <c r="C52" s="122" t="s">
        <v>704</v>
      </c>
      <c r="S52" s="384"/>
      <c r="T52" s="384"/>
      <c r="U52" s="384"/>
      <c r="V52" s="384"/>
      <c r="W52" s="384"/>
      <c r="X52" s="384"/>
      <c r="Y52" s="384"/>
      <c r="Z52" s="384"/>
      <c r="AA52" s="384"/>
      <c r="AB52" s="399"/>
      <c r="AC52" s="399"/>
      <c r="AD52" s="399"/>
    </row>
    <row r="53" spans="3:30" s="122" customFormat="1" ht="24.75" customHeight="1">
      <c r="C53" s="122" t="s">
        <v>705</v>
      </c>
      <c r="S53" s="384"/>
      <c r="T53" s="384"/>
      <c r="U53" s="384"/>
      <c r="V53" s="384"/>
      <c r="W53" s="384"/>
      <c r="X53" s="384"/>
      <c r="Y53" s="384"/>
      <c r="Z53" s="384"/>
      <c r="AA53" s="384"/>
      <c r="AB53" s="399"/>
      <c r="AC53" s="399"/>
      <c r="AD53" s="399"/>
    </row>
    <row r="54" spans="3:30" s="122" customFormat="1" ht="24.75" customHeight="1">
      <c r="S54" s="384"/>
      <c r="T54" s="384"/>
      <c r="U54" s="384"/>
      <c r="V54" s="384"/>
      <c r="W54" s="384"/>
      <c r="X54" s="384"/>
      <c r="Y54" s="384"/>
      <c r="Z54" s="384"/>
      <c r="AA54" s="384"/>
      <c r="AB54" s="399"/>
      <c r="AC54" s="399"/>
      <c r="AD54" s="399"/>
    </row>
    <row r="55" spans="3:30" s="122" customFormat="1" ht="24.75" customHeight="1">
      <c r="C55" s="122" t="s">
        <v>687</v>
      </c>
      <c r="S55" s="384"/>
      <c r="T55" s="384"/>
      <c r="U55" s="384"/>
      <c r="V55" s="384"/>
      <c r="W55" s="384"/>
      <c r="X55" s="384"/>
      <c r="Y55" s="384"/>
      <c r="Z55" s="384"/>
      <c r="AA55" s="384"/>
      <c r="AB55" s="399"/>
      <c r="AC55" s="399"/>
      <c r="AD55" s="399"/>
    </row>
    <row r="56" spans="3:30" s="122" customFormat="1" ht="24.75" customHeight="1">
      <c r="C56" s="122" t="s">
        <v>731</v>
      </c>
      <c r="S56" s="384"/>
      <c r="T56" s="384"/>
      <c r="U56" s="384"/>
      <c r="V56" s="384"/>
      <c r="W56" s="384"/>
      <c r="X56" s="384"/>
      <c r="Y56" s="384"/>
      <c r="Z56" s="384"/>
      <c r="AA56" s="384"/>
      <c r="AB56" s="399"/>
      <c r="AC56" s="399"/>
      <c r="AD56" s="399"/>
    </row>
    <row r="57" spans="3:30" s="122" customFormat="1" ht="24.75" customHeight="1">
      <c r="S57" s="384"/>
      <c r="T57" s="384"/>
      <c r="U57" s="384"/>
      <c r="V57" s="384"/>
      <c r="W57" s="384"/>
      <c r="X57" s="384"/>
      <c r="Y57" s="384"/>
      <c r="Z57" s="384"/>
      <c r="AA57" s="384"/>
      <c r="AB57" s="399"/>
      <c r="AC57" s="399"/>
      <c r="AD57" s="399"/>
    </row>
    <row r="58" spans="3:30" s="122" customFormat="1" ht="24.75" customHeight="1">
      <c r="C58" s="122" t="s">
        <v>728</v>
      </c>
      <c r="S58" s="384"/>
      <c r="T58" s="384"/>
      <c r="W58" s="384"/>
      <c r="X58" s="384"/>
      <c r="Y58" s="384"/>
      <c r="Z58" s="384"/>
      <c r="AA58" s="384"/>
      <c r="AB58" s="399"/>
      <c r="AC58" s="399"/>
      <c r="AD58" s="399"/>
    </row>
    <row r="59" spans="3:30" s="122" customFormat="1" ht="24.75" customHeight="1">
      <c r="C59" s="122" t="s">
        <v>729</v>
      </c>
      <c r="S59" s="384"/>
      <c r="T59" s="384"/>
      <c r="W59" s="384"/>
      <c r="X59" s="384"/>
      <c r="Y59" s="384"/>
      <c r="Z59" s="384"/>
      <c r="AA59" s="384"/>
      <c r="AB59" s="399"/>
      <c r="AC59" s="399"/>
      <c r="AD59" s="399"/>
    </row>
    <row r="60" spans="3:30" s="122" customFormat="1" ht="24.75" customHeight="1">
      <c r="C60" s="122" t="s">
        <v>730</v>
      </c>
      <c r="S60" s="384"/>
      <c r="T60" s="384"/>
      <c r="W60" s="384"/>
      <c r="X60" s="384"/>
      <c r="Y60" s="384"/>
      <c r="Z60" s="384"/>
      <c r="AA60" s="384"/>
      <c r="AB60" s="399"/>
      <c r="AC60" s="399"/>
      <c r="AD60" s="399"/>
    </row>
    <row r="61" spans="3:30" s="122" customFormat="1" ht="24.75" customHeight="1">
      <c r="S61" s="384"/>
      <c r="T61" s="384"/>
      <c r="U61" s="384"/>
      <c r="V61" s="384"/>
      <c r="W61" s="384"/>
      <c r="X61" s="384"/>
      <c r="Y61" s="384"/>
      <c r="Z61" s="384"/>
      <c r="AA61" s="384"/>
      <c r="AB61" s="399"/>
      <c r="AC61" s="399"/>
      <c r="AD61" s="399"/>
    </row>
    <row r="62" spans="3:30" s="400" customFormat="1" ht="24.95" customHeight="1">
      <c r="C62" s="122"/>
      <c r="D62" s="68"/>
      <c r="S62" s="401"/>
      <c r="T62" s="401"/>
      <c r="U62" s="401"/>
      <c r="V62" s="401"/>
      <c r="W62" s="401"/>
      <c r="X62" s="401"/>
      <c r="Y62" s="401"/>
      <c r="Z62" s="401"/>
      <c r="AA62" s="401"/>
      <c r="AB62" s="402"/>
      <c r="AC62" s="402"/>
      <c r="AD62" s="402"/>
    </row>
    <row r="63" spans="3:30" ht="24.75" customHeight="1">
      <c r="C63" s="288" t="s">
        <v>688</v>
      </c>
    </row>
    <row r="64" spans="3:30" ht="30" customHeight="1">
      <c r="C64" s="122"/>
    </row>
  </sheetData>
  <mergeCells count="14">
    <mergeCell ref="C16:C18"/>
    <mergeCell ref="W3:Y3"/>
    <mergeCell ref="AE27:AE28"/>
    <mergeCell ref="AF27:AF28"/>
    <mergeCell ref="T27:V28"/>
    <mergeCell ref="Z27:Z29"/>
    <mergeCell ref="AA27:AA28"/>
    <mergeCell ref="AB27:AB28"/>
    <mergeCell ref="AC27:AC28"/>
    <mergeCell ref="AD27:AD28"/>
    <mergeCell ref="W27:W28"/>
    <mergeCell ref="X27:X28"/>
    <mergeCell ref="Y27:Y28"/>
    <mergeCell ref="C19:C22"/>
  </mergeCells>
  <phoneticPr fontId="5" type="noConversion"/>
  <printOptions horizontalCentered="1" gridLinesSet="0"/>
  <pageMargins left="0.19685039370078741" right="0.19685039370078741" top="0.98425196850393704" bottom="0.39370078740157483" header="0.39370078740157483" footer="0.39370078740157483"/>
  <pageSetup paperSize="9" scale="80" orientation="portrait" horizontalDpi="4294967292" verticalDpi="300" r:id="rId1"/>
  <headerFooter alignWithMargins="0"/>
  <rowBreaks count="1" manualBreakCount="1">
    <brk id="4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AR95"/>
  <sheetViews>
    <sheetView showZeros="0" zoomScaleNormal="100" zoomScaleSheetLayoutView="90" workbookViewId="0">
      <selection activeCell="I2" sqref="I2"/>
    </sheetView>
  </sheetViews>
  <sheetFormatPr defaultRowHeight="14.25"/>
  <cols>
    <col min="1" max="1" width="6.375" style="404" customWidth="1"/>
    <col min="2" max="2" width="10.75" style="404" bestFit="1" customWidth="1"/>
    <col min="3" max="14" width="6.375" style="404" customWidth="1"/>
    <col min="15" max="15" width="0" style="404" hidden="1" customWidth="1"/>
    <col min="16" max="22" width="9" style="404" hidden="1" customWidth="1"/>
    <col min="23" max="33" width="9" style="405" hidden="1" customWidth="1"/>
    <col min="34" max="34" width="0" style="405" hidden="1" customWidth="1"/>
    <col min="35" max="44" width="9" style="405"/>
    <col min="45" max="16384" width="9" style="404"/>
  </cols>
  <sheetData>
    <row r="1" spans="1:44">
      <c r="A1" t="s">
        <v>353</v>
      </c>
    </row>
    <row r="2" spans="1:44" ht="25.5">
      <c r="A2" s="508" t="s">
        <v>413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44" ht="18" customHeight="1">
      <c r="A3" s="230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44" ht="18.75" customHeight="1">
      <c r="N4" s="406" t="s">
        <v>296</v>
      </c>
    </row>
    <row r="5" spans="1:44" ht="18" customHeight="1">
      <c r="A5" s="1333" t="s">
        <v>40</v>
      </c>
      <c r="B5" s="1334"/>
      <c r="C5" s="1001" t="s">
        <v>606</v>
      </c>
      <c r="D5" s="1002"/>
      <c r="E5" s="1003"/>
      <c r="F5" s="1004" t="s">
        <v>607</v>
      </c>
      <c r="G5" s="1002"/>
      <c r="H5" s="1005"/>
      <c r="I5" s="1001" t="s">
        <v>608</v>
      </c>
      <c r="J5" s="1002"/>
      <c r="K5" s="1003"/>
      <c r="L5" s="1004" t="s">
        <v>609</v>
      </c>
      <c r="M5" s="1002"/>
      <c r="N5" s="1003"/>
      <c r="P5" s="407" t="s">
        <v>41</v>
      </c>
      <c r="Q5" s="408"/>
      <c r="R5" s="409" t="s">
        <v>42</v>
      </c>
      <c r="S5" s="409"/>
      <c r="T5" s="409" t="s">
        <v>43</v>
      </c>
      <c r="U5" s="409"/>
    </row>
    <row r="6" spans="1:44" ht="18" customHeight="1" thickBot="1">
      <c r="A6" s="1335"/>
      <c r="B6" s="1336"/>
      <c r="C6" s="1006" t="s">
        <v>610</v>
      </c>
      <c r="D6" s="1007" t="s">
        <v>611</v>
      </c>
      <c r="E6" s="1008" t="s">
        <v>612</v>
      </c>
      <c r="F6" s="1009" t="s">
        <v>610</v>
      </c>
      <c r="G6" s="1007" t="s">
        <v>611</v>
      </c>
      <c r="H6" s="1010" t="s">
        <v>612</v>
      </c>
      <c r="I6" s="1006" t="s">
        <v>610</v>
      </c>
      <c r="J6" s="1007" t="s">
        <v>611</v>
      </c>
      <c r="K6" s="1008" t="s">
        <v>612</v>
      </c>
      <c r="L6" s="1009" t="s">
        <v>610</v>
      </c>
      <c r="M6" s="1007" t="s">
        <v>611</v>
      </c>
      <c r="N6" s="1008" t="s">
        <v>612</v>
      </c>
      <c r="P6" s="37" t="s">
        <v>2</v>
      </c>
      <c r="Q6" s="37" t="s">
        <v>3</v>
      </c>
      <c r="R6" s="37" t="s">
        <v>2</v>
      </c>
      <c r="S6" s="37" t="s">
        <v>3</v>
      </c>
      <c r="T6" s="37" t="s">
        <v>2</v>
      </c>
      <c r="U6" s="37" t="s">
        <v>3</v>
      </c>
      <c r="AJ6" s="1332" t="s">
        <v>590</v>
      </c>
      <c r="AK6" s="1332"/>
      <c r="AL6" s="1332"/>
    </row>
    <row r="7" spans="1:44" s="38" customFormat="1" ht="18" customHeight="1" thickTop="1">
      <c r="A7" s="1338" t="s">
        <v>5</v>
      </c>
      <c r="B7" s="238" t="s">
        <v>44</v>
      </c>
      <c r="C7" s="847">
        <v>6</v>
      </c>
      <c r="D7" s="848">
        <v>3</v>
      </c>
      <c r="E7" s="849">
        <f t="shared" ref="E7:E13" si="0">SUM(C7:D7)</f>
        <v>9</v>
      </c>
      <c r="F7" s="850"/>
      <c r="G7" s="848">
        <v>3</v>
      </c>
      <c r="H7" s="851">
        <f t="shared" ref="H7:H13" si="1">SUM(F7:G7)</f>
        <v>3</v>
      </c>
      <c r="I7" s="847">
        <v>1</v>
      </c>
      <c r="J7" s="848">
        <v>2</v>
      </c>
      <c r="K7" s="849">
        <f t="shared" ref="K7:K13" si="2">SUM(I7:J7)</f>
        <v>3</v>
      </c>
      <c r="L7" s="850">
        <f>C7+F7-I7</f>
        <v>5</v>
      </c>
      <c r="M7" s="113">
        <f>D7+G7-J7</f>
        <v>4</v>
      </c>
      <c r="N7" s="114">
        <f t="shared" ref="N7:N13" si="3">SUM(L7:M7)</f>
        <v>9</v>
      </c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</row>
    <row r="8" spans="1:44" s="38" customFormat="1" ht="18" customHeight="1">
      <c r="A8" s="1338"/>
      <c r="B8" s="239" t="s">
        <v>45</v>
      </c>
      <c r="C8" s="852">
        <v>2</v>
      </c>
      <c r="D8" s="853">
        <v>2</v>
      </c>
      <c r="E8" s="854">
        <f t="shared" si="0"/>
        <v>4</v>
      </c>
      <c r="F8" s="855">
        <v>1</v>
      </c>
      <c r="G8" s="853">
        <v>6</v>
      </c>
      <c r="H8" s="856">
        <f t="shared" si="1"/>
        <v>7</v>
      </c>
      <c r="I8" s="852"/>
      <c r="J8" s="853">
        <v>6</v>
      </c>
      <c r="K8" s="854">
        <f t="shared" si="2"/>
        <v>6</v>
      </c>
      <c r="L8" s="850">
        <f t="shared" ref="L8:M11" si="4">C8+F8-I8</f>
        <v>3</v>
      </c>
      <c r="M8" s="113">
        <f t="shared" si="4"/>
        <v>2</v>
      </c>
      <c r="N8" s="106">
        <f t="shared" si="3"/>
        <v>5</v>
      </c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</row>
    <row r="9" spans="1:44" s="38" customFormat="1" ht="18" customHeight="1">
      <c r="A9" s="1338"/>
      <c r="B9" s="239" t="s">
        <v>46</v>
      </c>
      <c r="C9" s="852">
        <v>2</v>
      </c>
      <c r="D9" s="853">
        <v>5</v>
      </c>
      <c r="E9" s="854">
        <f t="shared" si="0"/>
        <v>7</v>
      </c>
      <c r="F9" s="855">
        <v>2</v>
      </c>
      <c r="G9" s="853">
        <v>5</v>
      </c>
      <c r="H9" s="856">
        <f t="shared" si="1"/>
        <v>7</v>
      </c>
      <c r="I9" s="852">
        <v>1</v>
      </c>
      <c r="J9" s="853">
        <v>4</v>
      </c>
      <c r="K9" s="854">
        <f t="shared" si="2"/>
        <v>5</v>
      </c>
      <c r="L9" s="850">
        <f t="shared" si="4"/>
        <v>3</v>
      </c>
      <c r="M9" s="113">
        <f t="shared" si="4"/>
        <v>6</v>
      </c>
      <c r="N9" s="106">
        <f t="shared" si="3"/>
        <v>9</v>
      </c>
      <c r="W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</row>
    <row r="10" spans="1:44" s="38" customFormat="1" ht="18" customHeight="1">
      <c r="A10" s="1338"/>
      <c r="B10" s="239" t="s">
        <v>47</v>
      </c>
      <c r="C10" s="852">
        <v>0</v>
      </c>
      <c r="D10" s="853">
        <v>3</v>
      </c>
      <c r="E10" s="854">
        <f t="shared" si="0"/>
        <v>3</v>
      </c>
      <c r="F10" s="855"/>
      <c r="G10" s="853">
        <v>4</v>
      </c>
      <c r="H10" s="856">
        <f t="shared" si="1"/>
        <v>4</v>
      </c>
      <c r="I10" s="852"/>
      <c r="J10" s="853">
        <v>3</v>
      </c>
      <c r="K10" s="854">
        <f t="shared" si="2"/>
        <v>3</v>
      </c>
      <c r="L10" s="850">
        <f t="shared" si="4"/>
        <v>0</v>
      </c>
      <c r="M10" s="113">
        <f t="shared" si="4"/>
        <v>4</v>
      </c>
      <c r="N10" s="106">
        <f t="shared" si="3"/>
        <v>4</v>
      </c>
      <c r="W10" s="433" t="s">
        <v>298</v>
      </c>
      <c r="X10" s="433" t="s">
        <v>299</v>
      </c>
      <c r="Y10" s="433" t="s">
        <v>351</v>
      </c>
      <c r="Z10" s="433" t="s">
        <v>352</v>
      </c>
      <c r="AA10" s="433" t="s">
        <v>71</v>
      </c>
      <c r="AB10" s="433" t="s">
        <v>7</v>
      </c>
      <c r="AC10" s="433" t="s">
        <v>77</v>
      </c>
      <c r="AD10" s="433" t="s">
        <v>79</v>
      </c>
      <c r="AE10" s="433" t="s">
        <v>74</v>
      </c>
      <c r="AF10" s="433" t="s">
        <v>75</v>
      </c>
      <c r="AG10" s="437" t="s">
        <v>14</v>
      </c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</row>
    <row r="11" spans="1:44" s="38" customFormat="1" ht="18" customHeight="1">
      <c r="A11" s="1338"/>
      <c r="B11" s="239" t="s">
        <v>48</v>
      </c>
      <c r="C11" s="852">
        <v>4</v>
      </c>
      <c r="D11" s="853">
        <v>4</v>
      </c>
      <c r="E11" s="854">
        <f t="shared" si="0"/>
        <v>8</v>
      </c>
      <c r="F11" s="855">
        <v>1</v>
      </c>
      <c r="G11" s="853">
        <v>4</v>
      </c>
      <c r="H11" s="856">
        <f t="shared" si="1"/>
        <v>5</v>
      </c>
      <c r="I11" s="852">
        <v>1</v>
      </c>
      <c r="J11" s="853">
        <v>3</v>
      </c>
      <c r="K11" s="854">
        <f t="shared" si="2"/>
        <v>4</v>
      </c>
      <c r="L11" s="850">
        <f t="shared" si="4"/>
        <v>4</v>
      </c>
      <c r="M11" s="113">
        <f t="shared" si="4"/>
        <v>5</v>
      </c>
      <c r="N11" s="106">
        <f t="shared" si="3"/>
        <v>9</v>
      </c>
      <c r="W11" s="433" t="s">
        <v>300</v>
      </c>
      <c r="X11" s="436">
        <f>T15</f>
        <v>0.42</v>
      </c>
      <c r="Y11" s="434">
        <f>T20</f>
        <v>0.94444444444444442</v>
      </c>
      <c r="Z11" s="434">
        <f>T29</f>
        <v>0.66315789473684206</v>
      </c>
      <c r="AA11" s="435">
        <f>T37</f>
        <v>0.36170212765957449</v>
      </c>
      <c r="AB11" s="435">
        <f>T44</f>
        <v>0.19444444444444445</v>
      </c>
      <c r="AC11" s="435">
        <f>T50</f>
        <v>0.36666666666666664</v>
      </c>
      <c r="AD11" s="435">
        <f>T57</f>
        <v>0.2</v>
      </c>
      <c r="AE11" s="434">
        <f>T67</f>
        <v>0.69117647058823528</v>
      </c>
      <c r="AF11" s="434">
        <f>T75</f>
        <v>0.70588235294117652</v>
      </c>
      <c r="AG11" s="439">
        <f>T76</f>
        <v>0.51818181818181819</v>
      </c>
      <c r="AH11" s="253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</row>
    <row r="12" spans="1:44" s="38" customFormat="1" ht="18" customHeight="1">
      <c r="A12" s="1338"/>
      <c r="B12" s="514" t="s">
        <v>414</v>
      </c>
      <c r="C12" s="852">
        <v>3</v>
      </c>
      <c r="D12" s="853">
        <v>4</v>
      </c>
      <c r="E12" s="854">
        <f t="shared" si="0"/>
        <v>7</v>
      </c>
      <c r="F12" s="855"/>
      <c r="G12" s="853">
        <v>3</v>
      </c>
      <c r="H12" s="856">
        <f t="shared" si="1"/>
        <v>3</v>
      </c>
      <c r="I12" s="852"/>
      <c r="J12" s="853">
        <v>2</v>
      </c>
      <c r="K12" s="854">
        <f t="shared" si="2"/>
        <v>2</v>
      </c>
      <c r="L12" s="850">
        <f>C12+F12-I12</f>
        <v>3</v>
      </c>
      <c r="M12" s="113">
        <f>D12+G12-J12</f>
        <v>5</v>
      </c>
      <c r="N12" s="106">
        <f t="shared" si="3"/>
        <v>8</v>
      </c>
      <c r="W12" s="433" t="s">
        <v>301</v>
      </c>
      <c r="X12" s="434">
        <f>U15</f>
        <v>0.57999999999999996</v>
      </c>
      <c r="Y12" s="435">
        <f>U20</f>
        <v>5.5555555555555552E-2</v>
      </c>
      <c r="Z12" s="435">
        <f>U29</f>
        <v>0.33684210526315789</v>
      </c>
      <c r="AA12" s="434">
        <f>U37</f>
        <v>0.63829787234042556</v>
      </c>
      <c r="AB12" s="434">
        <f>U44</f>
        <v>0.80555555555555558</v>
      </c>
      <c r="AC12" s="434">
        <f>U50</f>
        <v>0.6333333333333333</v>
      </c>
      <c r="AD12" s="434">
        <f>U57</f>
        <v>0.8</v>
      </c>
      <c r="AE12" s="435">
        <f>U67</f>
        <v>0.30882352941176472</v>
      </c>
      <c r="AF12" s="435">
        <f>U75</f>
        <v>0.29411764705882354</v>
      </c>
      <c r="AG12" s="438">
        <f>U76</f>
        <v>0.48181818181818181</v>
      </c>
      <c r="AH12" s="253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</row>
    <row r="13" spans="1:44" s="38" customFormat="1" ht="18" customHeight="1">
      <c r="A13" s="1338"/>
      <c r="B13" s="106" t="s">
        <v>346</v>
      </c>
      <c r="C13" s="857">
        <v>3</v>
      </c>
      <c r="D13" s="858">
        <v>1</v>
      </c>
      <c r="E13" s="859">
        <f t="shared" si="0"/>
        <v>4</v>
      </c>
      <c r="F13" s="860">
        <v>2</v>
      </c>
      <c r="G13" s="858">
        <v>7</v>
      </c>
      <c r="H13" s="861">
        <f t="shared" si="1"/>
        <v>9</v>
      </c>
      <c r="I13" s="857">
        <v>2</v>
      </c>
      <c r="J13" s="858">
        <v>5</v>
      </c>
      <c r="K13" s="859">
        <f t="shared" si="2"/>
        <v>7</v>
      </c>
      <c r="L13" s="862">
        <f>C13+F13-I13</f>
        <v>3</v>
      </c>
      <c r="M13" s="422">
        <f>D13+G13-J13</f>
        <v>3</v>
      </c>
      <c r="N13" s="108">
        <f t="shared" si="3"/>
        <v>6</v>
      </c>
      <c r="W13" s="433" t="s">
        <v>297</v>
      </c>
      <c r="X13" s="435">
        <f>SUM(X11:X12)</f>
        <v>1</v>
      </c>
      <c r="Y13" s="435">
        <f t="shared" ref="Y13:AG13" si="5">SUM(Y11:Y12)</f>
        <v>1</v>
      </c>
      <c r="Z13" s="435">
        <f t="shared" si="5"/>
        <v>1</v>
      </c>
      <c r="AA13" s="435">
        <f t="shared" si="5"/>
        <v>1</v>
      </c>
      <c r="AB13" s="435">
        <f t="shared" si="5"/>
        <v>1</v>
      </c>
      <c r="AC13" s="435">
        <f t="shared" si="5"/>
        <v>1</v>
      </c>
      <c r="AD13" s="435">
        <f t="shared" si="5"/>
        <v>1</v>
      </c>
      <c r="AE13" s="435">
        <f t="shared" si="5"/>
        <v>1</v>
      </c>
      <c r="AF13" s="435">
        <f t="shared" si="5"/>
        <v>1</v>
      </c>
      <c r="AG13" s="438">
        <f t="shared" si="5"/>
        <v>1</v>
      </c>
      <c r="AH13" s="253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</row>
    <row r="14" spans="1:44" s="38" customFormat="1" ht="18" customHeight="1">
      <c r="A14" s="1339"/>
      <c r="B14" s="240" t="s">
        <v>302</v>
      </c>
      <c r="C14" s="863">
        <f>SUM(C7:C13)</f>
        <v>20</v>
      </c>
      <c r="D14" s="864">
        <f>SUM(D7:D13)</f>
        <v>22</v>
      </c>
      <c r="E14" s="860">
        <f t="shared" ref="E14:N14" si="6">SUM(E7:E13)</f>
        <v>42</v>
      </c>
      <c r="F14" s="863">
        <f t="shared" si="6"/>
        <v>6</v>
      </c>
      <c r="G14" s="864">
        <f t="shared" si="6"/>
        <v>32</v>
      </c>
      <c r="H14" s="860">
        <f t="shared" si="6"/>
        <v>38</v>
      </c>
      <c r="I14" s="863">
        <f t="shared" si="6"/>
        <v>5</v>
      </c>
      <c r="J14" s="864">
        <f t="shared" si="6"/>
        <v>25</v>
      </c>
      <c r="K14" s="860">
        <f t="shared" si="6"/>
        <v>30</v>
      </c>
      <c r="L14" s="863">
        <f t="shared" si="6"/>
        <v>21</v>
      </c>
      <c r="M14" s="111">
        <f t="shared" si="6"/>
        <v>29</v>
      </c>
      <c r="N14" s="112">
        <f t="shared" si="6"/>
        <v>50</v>
      </c>
      <c r="P14" s="39" t="b">
        <f>F14='3.발생현황'!D$9</f>
        <v>1</v>
      </c>
      <c r="Q14" s="39" t="b">
        <f>G14='3.발생현황'!D$10</f>
        <v>1</v>
      </c>
      <c r="R14" s="39" t="b">
        <f>I14='3.종료현황'!D$7</f>
        <v>1</v>
      </c>
      <c r="S14" s="39" t="b">
        <f>J14='3.종료현황'!D$8</f>
        <v>1</v>
      </c>
      <c r="T14" s="39" t="b">
        <f>L14='5.진행공사'!C$7</f>
        <v>1</v>
      </c>
      <c r="U14" s="39" t="b">
        <f>M14='5.진행공사'!C$8</f>
        <v>1</v>
      </c>
      <c r="W14" s="252"/>
      <c r="X14" s="432"/>
      <c r="Y14" s="432"/>
      <c r="Z14" s="432"/>
      <c r="AA14" s="432"/>
      <c r="AB14" s="432"/>
      <c r="AC14" s="432"/>
      <c r="AD14" s="432"/>
      <c r="AE14" s="432"/>
      <c r="AF14" s="432"/>
      <c r="AG14" s="253"/>
      <c r="AH14" s="253"/>
      <c r="AI14" s="252"/>
      <c r="AJ14" s="252">
        <f>C14+F14</f>
        <v>26</v>
      </c>
      <c r="AK14" s="252">
        <f>D14+G14</f>
        <v>54</v>
      </c>
      <c r="AL14" s="252">
        <f>E14+H14</f>
        <v>80</v>
      </c>
      <c r="AM14" s="252"/>
      <c r="AN14" s="252"/>
      <c r="AO14" s="252"/>
      <c r="AP14" s="252"/>
      <c r="AQ14" s="252"/>
      <c r="AR14" s="252"/>
    </row>
    <row r="15" spans="1:44" s="38" customFormat="1" ht="18" customHeight="1">
      <c r="A15" s="1338" t="s">
        <v>339</v>
      </c>
      <c r="B15" s="238" t="s">
        <v>343</v>
      </c>
      <c r="C15" s="865">
        <v>6</v>
      </c>
      <c r="D15" s="866"/>
      <c r="E15" s="867">
        <f t="shared" ref="E15:E18" si="7">SUM(C15:D15)</f>
        <v>6</v>
      </c>
      <c r="F15" s="868"/>
      <c r="G15" s="866">
        <v>3</v>
      </c>
      <c r="H15" s="869">
        <f t="shared" ref="H15:H18" si="8">SUM(F15:G15)</f>
        <v>3</v>
      </c>
      <c r="I15" s="865">
        <v>3</v>
      </c>
      <c r="J15" s="866">
        <v>2</v>
      </c>
      <c r="K15" s="867">
        <f t="shared" ref="K15:K18" si="9">SUM(I15:J15)</f>
        <v>5</v>
      </c>
      <c r="L15" s="868">
        <f t="shared" ref="L15:L18" si="10">C15+F15-I15</f>
        <v>3</v>
      </c>
      <c r="M15" s="109">
        <f t="shared" ref="M15:M18" si="11">D15+G15-J15</f>
        <v>1</v>
      </c>
      <c r="N15" s="110">
        <f t="shared" ref="N15:N18" si="12">SUM(L15:M15)</f>
        <v>4</v>
      </c>
      <c r="T15" s="248">
        <f>L14/N14</f>
        <v>0.42</v>
      </c>
      <c r="U15" s="248">
        <f>M14/N14</f>
        <v>0.57999999999999996</v>
      </c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</row>
    <row r="16" spans="1:44" s="38" customFormat="1" ht="18" customHeight="1">
      <c r="A16" s="1338"/>
      <c r="B16" s="239" t="s">
        <v>344</v>
      </c>
      <c r="C16" s="852">
        <v>6</v>
      </c>
      <c r="D16" s="853">
        <v>1</v>
      </c>
      <c r="E16" s="854">
        <f t="shared" si="7"/>
        <v>7</v>
      </c>
      <c r="F16" s="855">
        <v>1</v>
      </c>
      <c r="G16" s="858"/>
      <c r="H16" s="856">
        <f t="shared" si="8"/>
        <v>1</v>
      </c>
      <c r="I16" s="857">
        <v>1</v>
      </c>
      <c r="J16" s="858">
        <v>1</v>
      </c>
      <c r="K16" s="854">
        <f t="shared" si="9"/>
        <v>2</v>
      </c>
      <c r="L16" s="850">
        <f t="shared" si="10"/>
        <v>6</v>
      </c>
      <c r="M16" s="113">
        <f t="shared" si="11"/>
        <v>0</v>
      </c>
      <c r="N16" s="106">
        <f t="shared" si="12"/>
        <v>6</v>
      </c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</row>
    <row r="17" spans="1:44" s="38" customFormat="1" ht="18" customHeight="1">
      <c r="A17" s="1338"/>
      <c r="B17" s="514" t="s">
        <v>345</v>
      </c>
      <c r="C17" s="852">
        <v>7</v>
      </c>
      <c r="D17" s="853">
        <v>1</v>
      </c>
      <c r="E17" s="854">
        <f t="shared" ref="E17" si="13">SUM(C17:D17)</f>
        <v>8</v>
      </c>
      <c r="F17" s="855">
        <v>1</v>
      </c>
      <c r="G17" s="858"/>
      <c r="H17" s="856">
        <f t="shared" ref="H17" si="14">SUM(F17:G17)</f>
        <v>1</v>
      </c>
      <c r="I17" s="857">
        <v>1</v>
      </c>
      <c r="J17" s="858">
        <v>1</v>
      </c>
      <c r="K17" s="854">
        <f t="shared" ref="K17" si="15">SUM(I17:J17)</f>
        <v>2</v>
      </c>
      <c r="L17" s="850">
        <f t="shared" ref="L17" si="16">C17+F17-I17</f>
        <v>7</v>
      </c>
      <c r="M17" s="113">
        <f t="shared" ref="M17" si="17">D17+G17-J17</f>
        <v>0</v>
      </c>
      <c r="N17" s="106">
        <f t="shared" ref="N17" si="18">SUM(L17:M17)</f>
        <v>7</v>
      </c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</row>
    <row r="18" spans="1:44" s="38" customFormat="1" ht="18" customHeight="1">
      <c r="A18" s="1338"/>
      <c r="B18" s="514" t="s">
        <v>526</v>
      </c>
      <c r="C18" s="852">
        <v>1</v>
      </c>
      <c r="D18" s="853">
        <v>1</v>
      </c>
      <c r="E18" s="854">
        <f t="shared" si="7"/>
        <v>2</v>
      </c>
      <c r="F18" s="855"/>
      <c r="G18" s="858">
        <v>1</v>
      </c>
      <c r="H18" s="856">
        <f t="shared" si="8"/>
        <v>1</v>
      </c>
      <c r="I18" s="857"/>
      <c r="J18" s="858">
        <v>2</v>
      </c>
      <c r="K18" s="854">
        <f t="shared" si="9"/>
        <v>2</v>
      </c>
      <c r="L18" s="850">
        <f t="shared" si="10"/>
        <v>1</v>
      </c>
      <c r="M18" s="113">
        <f t="shared" si="11"/>
        <v>0</v>
      </c>
      <c r="N18" s="106">
        <f t="shared" si="12"/>
        <v>1</v>
      </c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</row>
    <row r="19" spans="1:44" s="38" customFormat="1" ht="18" customHeight="1">
      <c r="A19" s="1339"/>
      <c r="B19" s="240" t="s">
        <v>302</v>
      </c>
      <c r="C19" s="870">
        <f>SUM(C15:C18)</f>
        <v>20</v>
      </c>
      <c r="D19" s="864">
        <f>SUM(D15:D18)</f>
        <v>3</v>
      </c>
      <c r="E19" s="871">
        <f t="shared" ref="E19" si="19">SUM(E15:E18)</f>
        <v>23</v>
      </c>
      <c r="F19" s="870">
        <f>SUM(F15:F18)</f>
        <v>2</v>
      </c>
      <c r="G19" s="864">
        <f t="shared" ref="G19" si="20">SUM(G15:G18)</f>
        <v>4</v>
      </c>
      <c r="H19" s="871">
        <f t="shared" ref="H19" si="21">SUM(H15:H18)</f>
        <v>6</v>
      </c>
      <c r="I19" s="870">
        <f t="shared" ref="I19" si="22">SUM(I15:I18)</f>
        <v>5</v>
      </c>
      <c r="J19" s="864">
        <f t="shared" ref="J19" si="23">SUM(J15:J18)</f>
        <v>6</v>
      </c>
      <c r="K19" s="871">
        <f t="shared" ref="K19" si="24">SUM(K15:K18)</f>
        <v>11</v>
      </c>
      <c r="L19" s="870">
        <f t="shared" ref="L19" si="25">SUM(L15:L18)</f>
        <v>17</v>
      </c>
      <c r="M19" s="111">
        <f t="shared" ref="M19" si="26">SUM(M15:M18)</f>
        <v>1</v>
      </c>
      <c r="N19" s="112">
        <f t="shared" ref="N19" si="27">SUM(N15:N18)</f>
        <v>18</v>
      </c>
      <c r="O19" s="244"/>
      <c r="P19" s="39" t="b">
        <f>F19='3.발생현황'!F9</f>
        <v>1</v>
      </c>
      <c r="Q19" s="39" t="b">
        <f>G19='3.발생현황'!F10</f>
        <v>1</v>
      </c>
      <c r="R19" s="39" t="b">
        <f>I19='3.종료현황'!E7</f>
        <v>0</v>
      </c>
      <c r="S19" s="39" t="b">
        <f>J19='3.종료현황'!E8</f>
        <v>0</v>
      </c>
      <c r="T19" s="39" t="b">
        <f>L19='5.진행공사'!D7</f>
        <v>1</v>
      </c>
      <c r="U19" s="39" t="b">
        <f>M19='5.진행공사'!D8</f>
        <v>1</v>
      </c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>
        <f>C19+F19</f>
        <v>22</v>
      </c>
      <c r="AK19" s="252">
        <f>D19+G19</f>
        <v>7</v>
      </c>
      <c r="AL19" s="252">
        <f>E19+H19</f>
        <v>29</v>
      </c>
      <c r="AM19" s="252"/>
      <c r="AN19" s="252"/>
      <c r="AO19" s="252"/>
      <c r="AP19" s="252"/>
      <c r="AQ19" s="252"/>
      <c r="AR19" s="252"/>
    </row>
    <row r="20" spans="1:44" s="38" customFormat="1" ht="18" customHeight="1">
      <c r="A20" s="1341" t="s">
        <v>340</v>
      </c>
      <c r="B20" s="238" t="s">
        <v>343</v>
      </c>
      <c r="C20" s="865">
        <v>14</v>
      </c>
      <c r="D20" s="866">
        <v>2</v>
      </c>
      <c r="E20" s="867">
        <f t="shared" ref="E20:E27" si="28">SUM(C20:D20)</f>
        <v>16</v>
      </c>
      <c r="F20" s="868">
        <v>1</v>
      </c>
      <c r="G20" s="866">
        <v>6</v>
      </c>
      <c r="H20" s="869">
        <f t="shared" ref="H20:H27" si="29">SUM(F20:G20)</f>
        <v>7</v>
      </c>
      <c r="I20" s="865">
        <v>1</v>
      </c>
      <c r="J20" s="866">
        <v>1</v>
      </c>
      <c r="K20" s="867">
        <f t="shared" ref="K20:K27" si="30">SUM(I20:J20)</f>
        <v>2</v>
      </c>
      <c r="L20" s="868">
        <f t="shared" ref="L20:L27" si="31">C20+F20-I20</f>
        <v>14</v>
      </c>
      <c r="M20" s="109">
        <f t="shared" ref="M20:M27" si="32">D20+G20-J20</f>
        <v>7</v>
      </c>
      <c r="N20" s="110">
        <f t="shared" ref="N20:N27" si="33">SUM(L20:M20)</f>
        <v>21</v>
      </c>
      <c r="T20" s="248">
        <f>L19/N19</f>
        <v>0.94444444444444442</v>
      </c>
      <c r="U20" s="248">
        <f>M19/N19</f>
        <v>5.5555555555555552E-2</v>
      </c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</row>
    <row r="21" spans="1:44" s="38" customFormat="1" ht="18" customHeight="1">
      <c r="A21" s="1342"/>
      <c r="B21" s="239" t="s">
        <v>344</v>
      </c>
      <c r="C21" s="852">
        <v>11</v>
      </c>
      <c r="D21" s="853">
        <v>3</v>
      </c>
      <c r="E21" s="854">
        <f t="shared" si="28"/>
        <v>14</v>
      </c>
      <c r="F21" s="855">
        <v>2</v>
      </c>
      <c r="G21" s="853"/>
      <c r="H21" s="856">
        <f t="shared" si="29"/>
        <v>2</v>
      </c>
      <c r="I21" s="852">
        <v>5</v>
      </c>
      <c r="J21" s="853">
        <v>1</v>
      </c>
      <c r="K21" s="854">
        <f t="shared" si="30"/>
        <v>6</v>
      </c>
      <c r="L21" s="850">
        <f t="shared" si="31"/>
        <v>8</v>
      </c>
      <c r="M21" s="113">
        <f t="shared" si="32"/>
        <v>2</v>
      </c>
      <c r="N21" s="106">
        <f t="shared" si="33"/>
        <v>10</v>
      </c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</row>
    <row r="22" spans="1:44" s="38" customFormat="1" ht="18" customHeight="1">
      <c r="A22" s="1342"/>
      <c r="B22" s="239" t="s">
        <v>46</v>
      </c>
      <c r="C22" s="852">
        <v>9</v>
      </c>
      <c r="D22" s="853">
        <v>5</v>
      </c>
      <c r="E22" s="854">
        <f t="shared" si="28"/>
        <v>14</v>
      </c>
      <c r="F22" s="855">
        <v>3</v>
      </c>
      <c r="G22" s="853">
        <v>2</v>
      </c>
      <c r="H22" s="856">
        <f t="shared" si="29"/>
        <v>5</v>
      </c>
      <c r="I22" s="852">
        <v>2</v>
      </c>
      <c r="J22" s="853">
        <v>2</v>
      </c>
      <c r="K22" s="854">
        <f t="shared" si="30"/>
        <v>4</v>
      </c>
      <c r="L22" s="850">
        <f t="shared" si="31"/>
        <v>10</v>
      </c>
      <c r="M22" s="113">
        <f t="shared" si="32"/>
        <v>5</v>
      </c>
      <c r="N22" s="106">
        <f t="shared" si="33"/>
        <v>15</v>
      </c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</row>
    <row r="23" spans="1:44" s="38" customFormat="1" ht="18" customHeight="1">
      <c r="A23" s="1342"/>
      <c r="B23" s="239" t="s">
        <v>47</v>
      </c>
      <c r="C23" s="852">
        <v>12</v>
      </c>
      <c r="D23" s="853">
        <v>3</v>
      </c>
      <c r="E23" s="854">
        <f t="shared" si="28"/>
        <v>15</v>
      </c>
      <c r="F23" s="855">
        <v>2</v>
      </c>
      <c r="G23" s="853">
        <v>9</v>
      </c>
      <c r="H23" s="856">
        <f t="shared" si="29"/>
        <v>11</v>
      </c>
      <c r="I23" s="852">
        <v>2</v>
      </c>
      <c r="J23" s="853">
        <v>4</v>
      </c>
      <c r="K23" s="854">
        <f t="shared" si="30"/>
        <v>6</v>
      </c>
      <c r="L23" s="850">
        <f t="shared" si="31"/>
        <v>12</v>
      </c>
      <c r="M23" s="113">
        <f t="shared" si="32"/>
        <v>8</v>
      </c>
      <c r="N23" s="106">
        <f t="shared" si="33"/>
        <v>20</v>
      </c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</row>
    <row r="24" spans="1:44" s="38" customFormat="1" ht="18" customHeight="1">
      <c r="A24" s="1342"/>
      <c r="B24" s="239" t="s">
        <v>48</v>
      </c>
      <c r="C24" s="852">
        <v>6</v>
      </c>
      <c r="D24" s="853">
        <v>4</v>
      </c>
      <c r="E24" s="854">
        <f t="shared" si="28"/>
        <v>10</v>
      </c>
      <c r="F24" s="855"/>
      <c r="G24" s="853">
        <v>5</v>
      </c>
      <c r="H24" s="856">
        <f t="shared" si="29"/>
        <v>5</v>
      </c>
      <c r="I24" s="852">
        <v>3</v>
      </c>
      <c r="J24" s="853">
        <v>6</v>
      </c>
      <c r="K24" s="854">
        <f t="shared" si="30"/>
        <v>9</v>
      </c>
      <c r="L24" s="850">
        <f t="shared" si="31"/>
        <v>3</v>
      </c>
      <c r="M24" s="113">
        <f t="shared" si="32"/>
        <v>3</v>
      </c>
      <c r="N24" s="106">
        <f t="shared" si="33"/>
        <v>6</v>
      </c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</row>
    <row r="25" spans="1:44" s="38" customFormat="1" ht="18" customHeight="1">
      <c r="A25" s="1342"/>
      <c r="B25" s="239" t="s">
        <v>49</v>
      </c>
      <c r="C25" s="852">
        <v>6</v>
      </c>
      <c r="D25" s="853">
        <v>1</v>
      </c>
      <c r="E25" s="854">
        <f t="shared" si="28"/>
        <v>7</v>
      </c>
      <c r="F25" s="855"/>
      <c r="G25" s="853">
        <v>1</v>
      </c>
      <c r="H25" s="856">
        <f t="shared" si="29"/>
        <v>1</v>
      </c>
      <c r="I25" s="852"/>
      <c r="J25" s="853">
        <v>2</v>
      </c>
      <c r="K25" s="854">
        <f t="shared" si="30"/>
        <v>2</v>
      </c>
      <c r="L25" s="850">
        <f t="shared" si="31"/>
        <v>6</v>
      </c>
      <c r="M25" s="113">
        <f t="shared" si="32"/>
        <v>0</v>
      </c>
      <c r="N25" s="106">
        <f t="shared" si="33"/>
        <v>6</v>
      </c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</row>
    <row r="26" spans="1:44" s="38" customFormat="1" ht="18" customHeight="1">
      <c r="A26" s="1342"/>
      <c r="B26" s="239" t="s">
        <v>346</v>
      </c>
      <c r="C26" s="852">
        <v>4</v>
      </c>
      <c r="D26" s="853">
        <v>1</v>
      </c>
      <c r="E26" s="854">
        <f t="shared" si="28"/>
        <v>5</v>
      </c>
      <c r="F26" s="855">
        <v>3</v>
      </c>
      <c r="G26" s="853">
        <v>2</v>
      </c>
      <c r="H26" s="856">
        <f t="shared" si="29"/>
        <v>5</v>
      </c>
      <c r="I26" s="852"/>
      <c r="J26" s="853">
        <v>2</v>
      </c>
      <c r="K26" s="854">
        <f t="shared" si="30"/>
        <v>2</v>
      </c>
      <c r="L26" s="850">
        <f t="shared" si="31"/>
        <v>7</v>
      </c>
      <c r="M26" s="113">
        <f t="shared" si="32"/>
        <v>1</v>
      </c>
      <c r="N26" s="106">
        <f t="shared" si="33"/>
        <v>8</v>
      </c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</row>
    <row r="27" spans="1:44" s="38" customFormat="1" ht="18" customHeight="1">
      <c r="A27" s="1342"/>
      <c r="B27" s="239" t="s">
        <v>347</v>
      </c>
      <c r="C27" s="852">
        <v>2</v>
      </c>
      <c r="D27" s="853">
        <v>4</v>
      </c>
      <c r="E27" s="854">
        <f t="shared" si="28"/>
        <v>6</v>
      </c>
      <c r="F27" s="855">
        <v>1</v>
      </c>
      <c r="G27" s="858">
        <v>4</v>
      </c>
      <c r="H27" s="856">
        <f t="shared" si="29"/>
        <v>5</v>
      </c>
      <c r="I27" s="857"/>
      <c r="J27" s="858">
        <v>2</v>
      </c>
      <c r="K27" s="854">
        <f t="shared" si="30"/>
        <v>2</v>
      </c>
      <c r="L27" s="850">
        <f t="shared" si="31"/>
        <v>3</v>
      </c>
      <c r="M27" s="113">
        <f t="shared" si="32"/>
        <v>6</v>
      </c>
      <c r="N27" s="106">
        <f t="shared" si="33"/>
        <v>9</v>
      </c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</row>
    <row r="28" spans="1:44" s="38" customFormat="1" ht="18" customHeight="1">
      <c r="A28" s="1339"/>
      <c r="B28" s="423" t="s">
        <v>341</v>
      </c>
      <c r="C28" s="870">
        <f>SUM(C20:C27)</f>
        <v>64</v>
      </c>
      <c r="D28" s="864">
        <f>SUM(D20:D27)</f>
        <v>23</v>
      </c>
      <c r="E28" s="871">
        <f t="shared" ref="E28:N28" si="34">SUM(E20:E27)</f>
        <v>87</v>
      </c>
      <c r="F28" s="870">
        <f t="shared" si="34"/>
        <v>12</v>
      </c>
      <c r="G28" s="864">
        <f t="shared" si="34"/>
        <v>29</v>
      </c>
      <c r="H28" s="871">
        <f t="shared" si="34"/>
        <v>41</v>
      </c>
      <c r="I28" s="870">
        <f t="shared" si="34"/>
        <v>13</v>
      </c>
      <c r="J28" s="864">
        <f t="shared" si="34"/>
        <v>20</v>
      </c>
      <c r="K28" s="871">
        <f t="shared" si="34"/>
        <v>33</v>
      </c>
      <c r="L28" s="870">
        <f>SUM(L20:L27)</f>
        <v>63</v>
      </c>
      <c r="M28" s="111">
        <f t="shared" si="34"/>
        <v>32</v>
      </c>
      <c r="N28" s="423">
        <f t="shared" si="34"/>
        <v>95</v>
      </c>
      <c r="P28" s="39" t="b">
        <f>F28='3.발생현황'!H9</f>
        <v>1</v>
      </c>
      <c r="Q28" s="39" t="b">
        <f>G28='3.발생현황'!H10</f>
        <v>1</v>
      </c>
      <c r="R28" s="39" t="b">
        <f>I28='3.종료현황'!F7</f>
        <v>0</v>
      </c>
      <c r="S28" s="39" t="b">
        <f>J28='3.종료현황'!F8</f>
        <v>0</v>
      </c>
      <c r="T28" s="39" t="b">
        <f>L28='5.진행공사'!E7</f>
        <v>1</v>
      </c>
      <c r="U28" s="39" t="b">
        <f>M28='5.진행공사'!E8</f>
        <v>1</v>
      </c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>
        <f>C28+F28</f>
        <v>76</v>
      </c>
      <c r="AK28" s="252">
        <f>D28+G28</f>
        <v>52</v>
      </c>
      <c r="AL28" s="252">
        <f>E28+H28</f>
        <v>128</v>
      </c>
      <c r="AM28" s="252"/>
      <c r="AN28" s="252"/>
      <c r="AO28" s="252"/>
      <c r="AP28" s="252"/>
      <c r="AQ28" s="252"/>
      <c r="AR28" s="252"/>
    </row>
    <row r="29" spans="1:44" s="38" customFormat="1" ht="18" customHeight="1">
      <c r="A29" s="1337" t="s">
        <v>138</v>
      </c>
      <c r="B29" s="238" t="s">
        <v>44</v>
      </c>
      <c r="C29" s="852">
        <v>10</v>
      </c>
      <c r="D29" s="853">
        <v>4</v>
      </c>
      <c r="E29" s="849">
        <f t="shared" ref="E29:E35" si="35">SUM(C29:D29)</f>
        <v>14</v>
      </c>
      <c r="F29" s="850"/>
      <c r="G29" s="848">
        <v>3</v>
      </c>
      <c r="H29" s="851">
        <f t="shared" ref="H29:H35" si="36">SUM(F29:G29)</f>
        <v>3</v>
      </c>
      <c r="I29" s="847">
        <v>7</v>
      </c>
      <c r="J29" s="848">
        <v>7</v>
      </c>
      <c r="K29" s="849">
        <f t="shared" ref="K29:K35" si="37">SUM(I29:J29)</f>
        <v>14</v>
      </c>
      <c r="L29" s="850">
        <f t="shared" ref="L29:L35" si="38">C29+F29-I29</f>
        <v>3</v>
      </c>
      <c r="M29" s="113">
        <f t="shared" ref="M29:M35" si="39">D29+G29-J29</f>
        <v>0</v>
      </c>
      <c r="N29" s="114">
        <f t="shared" ref="N29:N35" si="40">SUM(L29:M29)</f>
        <v>3</v>
      </c>
      <c r="T29" s="248">
        <f>L28/N28</f>
        <v>0.66315789473684206</v>
      </c>
      <c r="U29" s="248">
        <f>M28/N28</f>
        <v>0.33684210526315789</v>
      </c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</row>
    <row r="30" spans="1:44" s="38" customFormat="1" ht="18" customHeight="1">
      <c r="A30" s="1338"/>
      <c r="B30" s="239" t="s">
        <v>45</v>
      </c>
      <c r="C30" s="852">
        <v>2</v>
      </c>
      <c r="D30" s="853">
        <v>6</v>
      </c>
      <c r="E30" s="854">
        <f t="shared" si="35"/>
        <v>8</v>
      </c>
      <c r="F30" s="855"/>
      <c r="G30" s="853">
        <v>2</v>
      </c>
      <c r="H30" s="856">
        <f t="shared" si="36"/>
        <v>2</v>
      </c>
      <c r="I30" s="852">
        <v>1</v>
      </c>
      <c r="J30" s="853">
        <v>3</v>
      </c>
      <c r="K30" s="854">
        <f t="shared" si="37"/>
        <v>4</v>
      </c>
      <c r="L30" s="850">
        <f t="shared" si="38"/>
        <v>1</v>
      </c>
      <c r="M30" s="113">
        <f t="shared" si="39"/>
        <v>5</v>
      </c>
      <c r="N30" s="106">
        <f t="shared" si="40"/>
        <v>6</v>
      </c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</row>
    <row r="31" spans="1:44" s="38" customFormat="1" ht="18" customHeight="1">
      <c r="A31" s="1338"/>
      <c r="B31" s="239" t="s">
        <v>46</v>
      </c>
      <c r="C31" s="852">
        <v>3</v>
      </c>
      <c r="D31" s="853">
        <v>9</v>
      </c>
      <c r="E31" s="854">
        <f t="shared" si="35"/>
        <v>12</v>
      </c>
      <c r="F31" s="855"/>
      <c r="G31" s="853">
        <v>1</v>
      </c>
      <c r="H31" s="856">
        <f t="shared" si="36"/>
        <v>1</v>
      </c>
      <c r="I31" s="852"/>
      <c r="J31" s="853">
        <v>5</v>
      </c>
      <c r="K31" s="854">
        <f t="shared" si="37"/>
        <v>5</v>
      </c>
      <c r="L31" s="850">
        <f t="shared" si="38"/>
        <v>3</v>
      </c>
      <c r="M31" s="113">
        <f t="shared" si="39"/>
        <v>5</v>
      </c>
      <c r="N31" s="106">
        <f t="shared" si="40"/>
        <v>8</v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</row>
    <row r="32" spans="1:44" s="38" customFormat="1" ht="18" customHeight="1">
      <c r="A32" s="1338"/>
      <c r="B32" s="239" t="s">
        <v>47</v>
      </c>
      <c r="C32" s="852">
        <v>4</v>
      </c>
      <c r="D32" s="853">
        <v>12</v>
      </c>
      <c r="E32" s="854">
        <f t="shared" si="35"/>
        <v>16</v>
      </c>
      <c r="F32" s="855"/>
      <c r="G32" s="853"/>
      <c r="H32" s="856">
        <f t="shared" si="36"/>
        <v>0</v>
      </c>
      <c r="I32" s="852">
        <v>1</v>
      </c>
      <c r="J32" s="853">
        <v>3</v>
      </c>
      <c r="K32" s="854">
        <f t="shared" si="37"/>
        <v>4</v>
      </c>
      <c r="L32" s="850">
        <f t="shared" si="38"/>
        <v>3</v>
      </c>
      <c r="M32" s="113">
        <f t="shared" si="39"/>
        <v>9</v>
      </c>
      <c r="N32" s="106">
        <f t="shared" si="40"/>
        <v>12</v>
      </c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</row>
    <row r="33" spans="1:44" s="38" customFormat="1" ht="18" customHeight="1">
      <c r="A33" s="1338"/>
      <c r="B33" s="239" t="s">
        <v>48</v>
      </c>
      <c r="C33" s="857">
        <v>7</v>
      </c>
      <c r="D33" s="858">
        <v>0</v>
      </c>
      <c r="E33" s="859">
        <f t="shared" si="35"/>
        <v>7</v>
      </c>
      <c r="F33" s="860"/>
      <c r="G33" s="858"/>
      <c r="H33" s="861">
        <f t="shared" si="36"/>
        <v>0</v>
      </c>
      <c r="I33" s="857">
        <v>2</v>
      </c>
      <c r="J33" s="858"/>
      <c r="K33" s="854">
        <f t="shared" si="37"/>
        <v>2</v>
      </c>
      <c r="L33" s="862">
        <f t="shared" si="38"/>
        <v>5</v>
      </c>
      <c r="M33" s="422">
        <f t="shared" si="39"/>
        <v>0</v>
      </c>
      <c r="N33" s="108">
        <f t="shared" si="40"/>
        <v>5</v>
      </c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</row>
    <row r="34" spans="1:44" s="38" customFormat="1" ht="18" customHeight="1">
      <c r="A34" s="1338"/>
      <c r="B34" s="239" t="s">
        <v>49</v>
      </c>
      <c r="C34" s="857">
        <v>0</v>
      </c>
      <c r="D34" s="858">
        <v>6</v>
      </c>
      <c r="E34" s="859">
        <f t="shared" si="35"/>
        <v>6</v>
      </c>
      <c r="F34" s="860">
        <v>1</v>
      </c>
      <c r="G34" s="858">
        <v>3</v>
      </c>
      <c r="H34" s="861">
        <f t="shared" si="36"/>
        <v>4</v>
      </c>
      <c r="I34" s="857"/>
      <c r="J34" s="858">
        <v>1</v>
      </c>
      <c r="K34" s="859">
        <f t="shared" si="37"/>
        <v>1</v>
      </c>
      <c r="L34" s="852">
        <f t="shared" si="38"/>
        <v>1</v>
      </c>
      <c r="M34" s="105">
        <f t="shared" si="39"/>
        <v>8</v>
      </c>
      <c r="N34" s="108">
        <f t="shared" si="40"/>
        <v>9</v>
      </c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</row>
    <row r="35" spans="1:44" s="38" customFormat="1" ht="18" customHeight="1">
      <c r="A35" s="1338"/>
      <c r="B35" s="239" t="s">
        <v>346</v>
      </c>
      <c r="C35" s="857">
        <v>1</v>
      </c>
      <c r="D35" s="858">
        <v>2</v>
      </c>
      <c r="E35" s="859">
        <f t="shared" si="35"/>
        <v>3</v>
      </c>
      <c r="F35" s="860"/>
      <c r="G35" s="858">
        <v>2</v>
      </c>
      <c r="H35" s="861">
        <f t="shared" si="36"/>
        <v>2</v>
      </c>
      <c r="I35" s="857"/>
      <c r="J35" s="858">
        <v>1</v>
      </c>
      <c r="K35" s="859">
        <f t="shared" si="37"/>
        <v>1</v>
      </c>
      <c r="L35" s="862">
        <f t="shared" si="38"/>
        <v>1</v>
      </c>
      <c r="M35" s="422">
        <f t="shared" si="39"/>
        <v>3</v>
      </c>
      <c r="N35" s="108">
        <f t="shared" si="40"/>
        <v>4</v>
      </c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</row>
    <row r="36" spans="1:44" s="38" customFormat="1" ht="18" customHeight="1">
      <c r="A36" s="1339"/>
      <c r="B36" s="240" t="s">
        <v>302</v>
      </c>
      <c r="C36" s="870">
        <f>SUM(C29:C35)</f>
        <v>27</v>
      </c>
      <c r="D36" s="864">
        <f t="shared" ref="D36:N36" si="41">SUM(D29:D35)</f>
        <v>39</v>
      </c>
      <c r="E36" s="871">
        <f t="shared" si="41"/>
        <v>66</v>
      </c>
      <c r="F36" s="870">
        <f t="shared" si="41"/>
        <v>1</v>
      </c>
      <c r="G36" s="864">
        <f t="shared" si="41"/>
        <v>11</v>
      </c>
      <c r="H36" s="871">
        <f t="shared" si="41"/>
        <v>12</v>
      </c>
      <c r="I36" s="870">
        <f t="shared" si="41"/>
        <v>11</v>
      </c>
      <c r="J36" s="864">
        <f t="shared" si="41"/>
        <v>20</v>
      </c>
      <c r="K36" s="871">
        <f t="shared" si="41"/>
        <v>31</v>
      </c>
      <c r="L36" s="870">
        <f t="shared" si="41"/>
        <v>17</v>
      </c>
      <c r="M36" s="111">
        <f t="shared" si="41"/>
        <v>30</v>
      </c>
      <c r="N36" s="112">
        <f t="shared" si="41"/>
        <v>47</v>
      </c>
      <c r="O36" s="244"/>
      <c r="P36" s="39" t="b">
        <f>F36='3.발생현황'!J9</f>
        <v>1</v>
      </c>
      <c r="Q36" s="39" t="b">
        <f>G36='3.발생현황'!J10</f>
        <v>1</v>
      </c>
      <c r="R36" s="39" t="b">
        <f>I36='3.종료현황'!G7</f>
        <v>0</v>
      </c>
      <c r="S36" s="39" t="b">
        <f>J36='3.종료현황'!G8</f>
        <v>0</v>
      </c>
      <c r="T36" s="39" t="b">
        <f>L36='5.진행공사'!F7</f>
        <v>1</v>
      </c>
      <c r="U36" s="39" t="b">
        <f>M36='5.진행공사'!F8</f>
        <v>1</v>
      </c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>
        <f>C36+F36</f>
        <v>28</v>
      </c>
      <c r="AK36" s="252">
        <f>D36+G36</f>
        <v>50</v>
      </c>
      <c r="AL36" s="252">
        <f>E36+H36</f>
        <v>78</v>
      </c>
      <c r="AM36" s="252"/>
      <c r="AN36" s="252"/>
      <c r="AO36" s="252"/>
      <c r="AP36" s="252"/>
      <c r="AQ36" s="252"/>
      <c r="AR36" s="252"/>
    </row>
    <row r="37" spans="1:44" s="38" customFormat="1" ht="18" customHeight="1">
      <c r="A37" s="1337" t="s">
        <v>7</v>
      </c>
      <c r="B37" s="241" t="s">
        <v>44</v>
      </c>
      <c r="C37" s="865">
        <v>1</v>
      </c>
      <c r="D37" s="866">
        <v>5</v>
      </c>
      <c r="E37" s="867">
        <f>SUM(C37:D37)</f>
        <v>6</v>
      </c>
      <c r="F37" s="868"/>
      <c r="G37" s="866">
        <v>13</v>
      </c>
      <c r="H37" s="869">
        <f>SUM(F37:G37)</f>
        <v>13</v>
      </c>
      <c r="I37" s="865"/>
      <c r="J37" s="866">
        <v>10</v>
      </c>
      <c r="K37" s="867">
        <f>SUM(I37:J37)</f>
        <v>10</v>
      </c>
      <c r="L37" s="868">
        <f>C37+F37-I37</f>
        <v>1</v>
      </c>
      <c r="M37" s="109">
        <f>D37+G37-J37</f>
        <v>8</v>
      </c>
      <c r="N37" s="110">
        <f>SUM(L37:M37)</f>
        <v>9</v>
      </c>
      <c r="T37" s="248">
        <f>L36/N36</f>
        <v>0.36170212765957449</v>
      </c>
      <c r="U37" s="248">
        <f>M36/N36</f>
        <v>0.63829787234042556</v>
      </c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</row>
    <row r="38" spans="1:44" s="38" customFormat="1" ht="18" customHeight="1">
      <c r="A38" s="1338"/>
      <c r="B38" s="239" t="s">
        <v>45</v>
      </c>
      <c r="C38" s="852">
        <v>2</v>
      </c>
      <c r="D38" s="853">
        <v>4</v>
      </c>
      <c r="E38" s="854">
        <f>SUM(C38:D38)</f>
        <v>6</v>
      </c>
      <c r="F38" s="855"/>
      <c r="G38" s="853">
        <v>11</v>
      </c>
      <c r="H38" s="856">
        <f>SUM(F38:G38)</f>
        <v>11</v>
      </c>
      <c r="I38" s="852"/>
      <c r="J38" s="853">
        <v>8</v>
      </c>
      <c r="K38" s="854">
        <f>SUM(I38:J38)</f>
        <v>8</v>
      </c>
      <c r="L38" s="850">
        <f t="shared" ref="L38:M42" si="42">C38+F38-I38</f>
        <v>2</v>
      </c>
      <c r="M38" s="113">
        <f t="shared" si="42"/>
        <v>7</v>
      </c>
      <c r="N38" s="106">
        <f>SUM(L38:M38)</f>
        <v>9</v>
      </c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</row>
    <row r="39" spans="1:44" s="38" customFormat="1" ht="18" customHeight="1">
      <c r="A39" s="1338"/>
      <c r="B39" s="239" t="s">
        <v>46</v>
      </c>
      <c r="C39" s="852">
        <v>1</v>
      </c>
      <c r="D39" s="853">
        <v>1</v>
      </c>
      <c r="E39" s="854">
        <f>SUM(C39:D39)</f>
        <v>2</v>
      </c>
      <c r="F39" s="855"/>
      <c r="G39" s="853">
        <v>9</v>
      </c>
      <c r="H39" s="856">
        <f>SUM(F39:G39)</f>
        <v>9</v>
      </c>
      <c r="I39" s="852"/>
      <c r="J39" s="853">
        <v>6</v>
      </c>
      <c r="K39" s="854">
        <f>SUM(I39:J39)</f>
        <v>6</v>
      </c>
      <c r="L39" s="850">
        <f t="shared" si="42"/>
        <v>1</v>
      </c>
      <c r="M39" s="113">
        <f t="shared" si="42"/>
        <v>4</v>
      </c>
      <c r="N39" s="106">
        <f>SUM(L39:M39)</f>
        <v>5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</row>
    <row r="40" spans="1:44" s="38" customFormat="1" ht="18" customHeight="1">
      <c r="A40" s="1338"/>
      <c r="B40" s="239" t="s">
        <v>47</v>
      </c>
      <c r="C40" s="852">
        <v>3</v>
      </c>
      <c r="D40" s="853">
        <v>2</v>
      </c>
      <c r="E40" s="854">
        <f t="shared" ref="E40:E41" si="43">SUM(C40:D40)</f>
        <v>5</v>
      </c>
      <c r="F40" s="855">
        <v>1</v>
      </c>
      <c r="G40" s="853">
        <v>2</v>
      </c>
      <c r="H40" s="856">
        <f t="shared" ref="H40:H41" si="44">SUM(F40:G40)</f>
        <v>3</v>
      </c>
      <c r="I40" s="852">
        <v>2</v>
      </c>
      <c r="J40" s="853">
        <v>1</v>
      </c>
      <c r="K40" s="854">
        <f t="shared" ref="K40:K41" si="45">SUM(I40:J40)</f>
        <v>3</v>
      </c>
      <c r="L40" s="850">
        <f t="shared" ref="L40:L41" si="46">C40+F40-I40</f>
        <v>2</v>
      </c>
      <c r="M40" s="113">
        <f t="shared" ref="M40:M41" si="47">D40+G40-J40</f>
        <v>3</v>
      </c>
      <c r="N40" s="106">
        <f t="shared" ref="N40:N41" si="48">SUM(L40:M40)</f>
        <v>5</v>
      </c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</row>
    <row r="41" spans="1:44" s="38" customFormat="1" ht="18" customHeight="1">
      <c r="A41" s="1338"/>
      <c r="B41" s="239" t="s">
        <v>48</v>
      </c>
      <c r="C41" s="852">
        <v>1</v>
      </c>
      <c r="D41" s="853">
        <v>4</v>
      </c>
      <c r="E41" s="854">
        <f t="shared" si="43"/>
        <v>5</v>
      </c>
      <c r="F41" s="855"/>
      <c r="G41" s="853">
        <v>1</v>
      </c>
      <c r="H41" s="856">
        <f t="shared" si="44"/>
        <v>1</v>
      </c>
      <c r="I41" s="852"/>
      <c r="J41" s="853">
        <v>2</v>
      </c>
      <c r="K41" s="854">
        <f t="shared" si="45"/>
        <v>2</v>
      </c>
      <c r="L41" s="850">
        <f t="shared" si="46"/>
        <v>1</v>
      </c>
      <c r="M41" s="113">
        <f t="shared" si="47"/>
        <v>3</v>
      </c>
      <c r="N41" s="106">
        <f t="shared" si="48"/>
        <v>4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</row>
    <row r="42" spans="1:44" s="38" customFormat="1" ht="18" customHeight="1">
      <c r="A42" s="1338"/>
      <c r="B42" s="239" t="s">
        <v>49</v>
      </c>
      <c r="C42" s="852">
        <v>0</v>
      </c>
      <c r="D42" s="853">
        <v>1</v>
      </c>
      <c r="E42" s="854">
        <f>SUM(C42:D42)</f>
        <v>1</v>
      </c>
      <c r="F42" s="855"/>
      <c r="G42" s="853">
        <v>3</v>
      </c>
      <c r="H42" s="856">
        <f>SUM(F42:G42)</f>
        <v>3</v>
      </c>
      <c r="I42" s="852"/>
      <c r="J42" s="853"/>
      <c r="K42" s="854">
        <f>SUM(I42:J42)</f>
        <v>0</v>
      </c>
      <c r="L42" s="850">
        <f t="shared" si="42"/>
        <v>0</v>
      </c>
      <c r="M42" s="113">
        <f t="shared" si="42"/>
        <v>4</v>
      </c>
      <c r="N42" s="106">
        <f>SUM(L42:M42)</f>
        <v>4</v>
      </c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</row>
    <row r="43" spans="1:44" s="38" customFormat="1" ht="18" customHeight="1">
      <c r="A43" s="1339"/>
      <c r="B43" s="240" t="s">
        <v>302</v>
      </c>
      <c r="C43" s="872">
        <f>SUM(C37:C42)</f>
        <v>8</v>
      </c>
      <c r="D43" s="864">
        <f>SUM(D37:D42)</f>
        <v>17</v>
      </c>
      <c r="E43" s="873">
        <f t="shared" ref="E43:N43" si="49">SUM(E37:E42)</f>
        <v>25</v>
      </c>
      <c r="F43" s="871">
        <f t="shared" si="49"/>
        <v>1</v>
      </c>
      <c r="G43" s="864">
        <f t="shared" si="49"/>
        <v>39</v>
      </c>
      <c r="H43" s="874">
        <f t="shared" si="49"/>
        <v>40</v>
      </c>
      <c r="I43" s="872">
        <f t="shared" si="49"/>
        <v>2</v>
      </c>
      <c r="J43" s="864">
        <f t="shared" si="49"/>
        <v>27</v>
      </c>
      <c r="K43" s="875">
        <f t="shared" si="49"/>
        <v>29</v>
      </c>
      <c r="L43" s="871">
        <f t="shared" si="49"/>
        <v>7</v>
      </c>
      <c r="M43" s="111">
        <f t="shared" si="49"/>
        <v>29</v>
      </c>
      <c r="N43" s="112">
        <f t="shared" si="49"/>
        <v>36</v>
      </c>
      <c r="P43" s="39" t="b">
        <f>F43='3.발생현황'!L9</f>
        <v>1</v>
      </c>
      <c r="Q43" s="39" t="b">
        <f>G43='3.발생현황'!L10</f>
        <v>1</v>
      </c>
      <c r="R43" s="39" t="b">
        <f>I43='3.종료현황'!H7</f>
        <v>0</v>
      </c>
      <c r="S43" s="39" t="b">
        <f>J43='3.종료현황'!H8</f>
        <v>0</v>
      </c>
      <c r="T43" s="39" t="b">
        <f>L43='5.진행공사'!G7</f>
        <v>1</v>
      </c>
      <c r="U43" s="39" t="b">
        <f>M43='5.진행공사'!G8</f>
        <v>1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>
        <f>C43+F43</f>
        <v>9</v>
      </c>
      <c r="AK43" s="252">
        <f>D43+G43</f>
        <v>56</v>
      </c>
      <c r="AL43" s="252">
        <f>E43+H43</f>
        <v>65</v>
      </c>
      <c r="AM43" s="252"/>
      <c r="AN43" s="252"/>
      <c r="AO43" s="252"/>
      <c r="AP43" s="252"/>
      <c r="AQ43" s="252"/>
      <c r="AR43" s="252"/>
    </row>
    <row r="44" spans="1:44" s="38" customFormat="1" ht="18" customHeight="1">
      <c r="A44" s="1338" t="s">
        <v>139</v>
      </c>
      <c r="B44" s="238" t="s">
        <v>44</v>
      </c>
      <c r="C44" s="847">
        <v>1</v>
      </c>
      <c r="D44" s="848">
        <v>6</v>
      </c>
      <c r="E44" s="849">
        <f>SUM(C44:D44)</f>
        <v>7</v>
      </c>
      <c r="F44" s="850"/>
      <c r="G44" s="848">
        <v>3</v>
      </c>
      <c r="H44" s="851">
        <f>SUM(F44:G44)</f>
        <v>3</v>
      </c>
      <c r="I44" s="847"/>
      <c r="J44" s="848">
        <v>5</v>
      </c>
      <c r="K44" s="849">
        <f>SUM(I44:J44)</f>
        <v>5</v>
      </c>
      <c r="L44" s="850">
        <f>C44+F44-I44</f>
        <v>1</v>
      </c>
      <c r="M44" s="113">
        <f>D44+G44-J44</f>
        <v>4</v>
      </c>
      <c r="N44" s="114">
        <f>SUM(L44:M44)</f>
        <v>5</v>
      </c>
      <c r="T44" s="248">
        <f>L43/N43</f>
        <v>0.19444444444444445</v>
      </c>
      <c r="U44" s="248">
        <f>M43/N43</f>
        <v>0.80555555555555558</v>
      </c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</row>
    <row r="45" spans="1:44" s="38" customFormat="1" ht="18" customHeight="1">
      <c r="A45" s="1338"/>
      <c r="B45" s="239" t="s">
        <v>45</v>
      </c>
      <c r="C45" s="852">
        <v>1</v>
      </c>
      <c r="D45" s="853">
        <v>3</v>
      </c>
      <c r="E45" s="854">
        <f>SUM(C45:D45)</f>
        <v>4</v>
      </c>
      <c r="F45" s="855">
        <v>1</v>
      </c>
      <c r="G45" s="853">
        <v>6</v>
      </c>
      <c r="H45" s="856">
        <f>SUM(F45:G45)</f>
        <v>7</v>
      </c>
      <c r="I45" s="852"/>
      <c r="J45" s="853">
        <v>3</v>
      </c>
      <c r="K45" s="854">
        <f>SUM(I45:J45)</f>
        <v>3</v>
      </c>
      <c r="L45" s="850">
        <f t="shared" ref="L45:M48" si="50">C45+F45-I45</f>
        <v>2</v>
      </c>
      <c r="M45" s="113">
        <f t="shared" si="50"/>
        <v>6</v>
      </c>
      <c r="N45" s="106">
        <f>SUM(L45:M45)</f>
        <v>8</v>
      </c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</row>
    <row r="46" spans="1:44" s="38" customFormat="1" ht="18" customHeight="1">
      <c r="A46" s="1338"/>
      <c r="B46" s="239" t="s">
        <v>46</v>
      </c>
      <c r="C46" s="852">
        <v>4</v>
      </c>
      <c r="D46" s="853">
        <v>0</v>
      </c>
      <c r="E46" s="854">
        <f>SUM(C46:D46)</f>
        <v>4</v>
      </c>
      <c r="F46" s="855">
        <v>1</v>
      </c>
      <c r="G46" s="853">
        <v>4</v>
      </c>
      <c r="H46" s="856">
        <f>SUM(F46:G46)</f>
        <v>5</v>
      </c>
      <c r="I46" s="852">
        <v>1</v>
      </c>
      <c r="J46" s="853">
        <v>3</v>
      </c>
      <c r="K46" s="854">
        <f>SUM(I46:J46)</f>
        <v>4</v>
      </c>
      <c r="L46" s="850">
        <f t="shared" si="50"/>
        <v>4</v>
      </c>
      <c r="M46" s="113">
        <f t="shared" si="50"/>
        <v>1</v>
      </c>
      <c r="N46" s="106">
        <f>SUM(L46:M46)</f>
        <v>5</v>
      </c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</row>
    <row r="47" spans="1:44" s="38" customFormat="1" ht="18" customHeight="1">
      <c r="A47" s="1338"/>
      <c r="B47" s="239" t="s">
        <v>47</v>
      </c>
      <c r="C47" s="852">
        <v>1</v>
      </c>
      <c r="D47" s="853">
        <v>5</v>
      </c>
      <c r="E47" s="854">
        <f>SUM(C47:D47)</f>
        <v>6</v>
      </c>
      <c r="F47" s="855">
        <v>2</v>
      </c>
      <c r="G47" s="853">
        <v>7</v>
      </c>
      <c r="H47" s="856">
        <f>SUM(F47:G47)</f>
        <v>9</v>
      </c>
      <c r="I47" s="852">
        <v>1</v>
      </c>
      <c r="J47" s="853">
        <v>8</v>
      </c>
      <c r="K47" s="854">
        <f>SUM(I47:J47)</f>
        <v>9</v>
      </c>
      <c r="L47" s="850">
        <f t="shared" si="50"/>
        <v>2</v>
      </c>
      <c r="M47" s="113">
        <f t="shared" si="50"/>
        <v>4</v>
      </c>
      <c r="N47" s="106">
        <f>SUM(L47:M47)</f>
        <v>6</v>
      </c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</row>
    <row r="48" spans="1:44" s="38" customFormat="1" ht="18" customHeight="1">
      <c r="A48" s="1338"/>
      <c r="B48" s="239" t="s">
        <v>48</v>
      </c>
      <c r="C48" s="852">
        <v>4</v>
      </c>
      <c r="D48" s="853">
        <v>3</v>
      </c>
      <c r="E48" s="854">
        <f>SUM(C48:D48)</f>
        <v>7</v>
      </c>
      <c r="F48" s="855"/>
      <c r="G48" s="853">
        <v>3</v>
      </c>
      <c r="H48" s="856">
        <f>SUM(F48:G48)</f>
        <v>3</v>
      </c>
      <c r="I48" s="852">
        <v>2</v>
      </c>
      <c r="J48" s="853">
        <v>2</v>
      </c>
      <c r="K48" s="854">
        <f>SUM(I48:J48)</f>
        <v>4</v>
      </c>
      <c r="L48" s="850">
        <f t="shared" si="50"/>
        <v>2</v>
      </c>
      <c r="M48" s="113">
        <f t="shared" si="50"/>
        <v>4</v>
      </c>
      <c r="N48" s="106">
        <f>SUM(L48:M48)</f>
        <v>6</v>
      </c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</row>
    <row r="49" spans="1:44" s="38" customFormat="1" ht="18" customHeight="1">
      <c r="A49" s="1339"/>
      <c r="B49" s="240" t="s">
        <v>302</v>
      </c>
      <c r="C49" s="872">
        <f>SUM(C44:C48)</f>
        <v>11</v>
      </c>
      <c r="D49" s="864">
        <f>SUM(D44:D48)</f>
        <v>17</v>
      </c>
      <c r="E49" s="873">
        <f>SUM(E44:E48)</f>
        <v>28</v>
      </c>
      <c r="F49" s="871">
        <f t="shared" ref="F49:N49" si="51">SUM(F44:F48)</f>
        <v>4</v>
      </c>
      <c r="G49" s="864">
        <f t="shared" si="51"/>
        <v>23</v>
      </c>
      <c r="H49" s="874">
        <f t="shared" si="51"/>
        <v>27</v>
      </c>
      <c r="I49" s="872">
        <f t="shared" si="51"/>
        <v>4</v>
      </c>
      <c r="J49" s="864">
        <f t="shared" si="51"/>
        <v>21</v>
      </c>
      <c r="K49" s="875">
        <f t="shared" si="51"/>
        <v>25</v>
      </c>
      <c r="L49" s="871">
        <f t="shared" si="51"/>
        <v>11</v>
      </c>
      <c r="M49" s="111">
        <f t="shared" si="51"/>
        <v>19</v>
      </c>
      <c r="N49" s="112">
        <f t="shared" si="51"/>
        <v>30</v>
      </c>
      <c r="P49" s="39" t="b">
        <f>F49='3.발생현황'!N9</f>
        <v>1</v>
      </c>
      <c r="Q49" s="39" t="b">
        <f>G49='3.발생현황'!N10</f>
        <v>1</v>
      </c>
      <c r="R49" s="39" t="b">
        <f>I49='3.종료현황'!I7</f>
        <v>0</v>
      </c>
      <c r="S49" s="39" t="b">
        <f>J49='3.종료현황'!I8</f>
        <v>0</v>
      </c>
      <c r="T49" s="39" t="b">
        <f>L49='5.진행공사'!H7</f>
        <v>1</v>
      </c>
      <c r="U49" s="39" t="b">
        <f>M49='5.진행공사'!H8</f>
        <v>1</v>
      </c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>
        <f>C49+F49</f>
        <v>15</v>
      </c>
      <c r="AK49" s="252">
        <f>D49+G49</f>
        <v>40</v>
      </c>
      <c r="AL49" s="252">
        <f>E49+H49</f>
        <v>55</v>
      </c>
      <c r="AM49" s="252"/>
      <c r="AN49" s="252"/>
      <c r="AO49" s="252"/>
      <c r="AP49" s="252"/>
      <c r="AQ49" s="252"/>
      <c r="AR49" s="252"/>
    </row>
    <row r="50" spans="1:44" s="38" customFormat="1" ht="18" customHeight="1">
      <c r="A50" s="1340" t="s">
        <v>306</v>
      </c>
      <c r="B50" s="238" t="s">
        <v>44</v>
      </c>
      <c r="C50" s="847">
        <v>1</v>
      </c>
      <c r="D50" s="848">
        <v>6</v>
      </c>
      <c r="E50" s="849">
        <f t="shared" ref="E50:E55" si="52">SUM(C50:D50)</f>
        <v>7</v>
      </c>
      <c r="F50" s="850"/>
      <c r="G50" s="848">
        <v>14</v>
      </c>
      <c r="H50" s="851">
        <f t="shared" ref="H50:H55" si="53">SUM(F50:G50)</f>
        <v>14</v>
      </c>
      <c r="I50" s="847"/>
      <c r="J50" s="848">
        <v>10</v>
      </c>
      <c r="K50" s="849">
        <f t="shared" ref="K50:K55" si="54">SUM(I50:J50)</f>
        <v>10</v>
      </c>
      <c r="L50" s="850">
        <f>C50+F50-I50</f>
        <v>1</v>
      </c>
      <c r="M50" s="113">
        <f>D50+G50-J50</f>
        <v>10</v>
      </c>
      <c r="N50" s="114">
        <f t="shared" ref="N50:N55" si="55">SUM(L50:M50)</f>
        <v>11</v>
      </c>
      <c r="T50" s="248">
        <f>L49/N49</f>
        <v>0.36666666666666664</v>
      </c>
      <c r="U50" s="248">
        <f>M49/N49</f>
        <v>0.6333333333333333</v>
      </c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</row>
    <row r="51" spans="1:44" s="38" customFormat="1" ht="18" customHeight="1">
      <c r="A51" s="1338"/>
      <c r="B51" s="239" t="s">
        <v>45</v>
      </c>
      <c r="C51" s="852">
        <v>3</v>
      </c>
      <c r="D51" s="853">
        <v>4</v>
      </c>
      <c r="E51" s="854">
        <f t="shared" si="52"/>
        <v>7</v>
      </c>
      <c r="F51" s="855"/>
      <c r="G51" s="853">
        <v>5</v>
      </c>
      <c r="H51" s="856">
        <f t="shared" si="53"/>
        <v>5</v>
      </c>
      <c r="I51" s="852">
        <v>1</v>
      </c>
      <c r="J51" s="853">
        <v>5</v>
      </c>
      <c r="K51" s="854">
        <f t="shared" si="54"/>
        <v>6</v>
      </c>
      <c r="L51" s="850">
        <f t="shared" ref="L51:M55" si="56">C51+F51-I51</f>
        <v>2</v>
      </c>
      <c r="M51" s="113">
        <f t="shared" si="56"/>
        <v>4</v>
      </c>
      <c r="N51" s="106">
        <f t="shared" si="55"/>
        <v>6</v>
      </c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</row>
    <row r="52" spans="1:44" s="38" customFormat="1" ht="18" customHeight="1">
      <c r="A52" s="1338"/>
      <c r="B52" s="239" t="s">
        <v>46</v>
      </c>
      <c r="C52" s="852">
        <v>2</v>
      </c>
      <c r="D52" s="853">
        <v>2</v>
      </c>
      <c r="E52" s="854">
        <f t="shared" si="52"/>
        <v>4</v>
      </c>
      <c r="F52" s="855">
        <v>1</v>
      </c>
      <c r="G52" s="853">
        <v>2</v>
      </c>
      <c r="H52" s="856">
        <f t="shared" si="53"/>
        <v>3</v>
      </c>
      <c r="I52" s="852">
        <v>1</v>
      </c>
      <c r="J52" s="853"/>
      <c r="K52" s="854">
        <f t="shared" si="54"/>
        <v>1</v>
      </c>
      <c r="L52" s="850">
        <f t="shared" si="56"/>
        <v>2</v>
      </c>
      <c r="M52" s="113">
        <f t="shared" si="56"/>
        <v>4</v>
      </c>
      <c r="N52" s="106">
        <f t="shared" si="55"/>
        <v>6</v>
      </c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</row>
    <row r="53" spans="1:44" s="38" customFormat="1" ht="18" customHeight="1">
      <c r="A53" s="1338"/>
      <c r="B53" s="239" t="s">
        <v>47</v>
      </c>
      <c r="C53" s="852">
        <v>0</v>
      </c>
      <c r="D53" s="853">
        <v>7</v>
      </c>
      <c r="E53" s="854">
        <f t="shared" si="52"/>
        <v>7</v>
      </c>
      <c r="F53" s="855"/>
      <c r="G53" s="853">
        <v>4</v>
      </c>
      <c r="H53" s="856">
        <f t="shared" si="53"/>
        <v>4</v>
      </c>
      <c r="I53" s="852"/>
      <c r="J53" s="853">
        <v>8</v>
      </c>
      <c r="K53" s="854">
        <f t="shared" si="54"/>
        <v>8</v>
      </c>
      <c r="L53" s="850">
        <f t="shared" si="56"/>
        <v>0</v>
      </c>
      <c r="M53" s="113">
        <f t="shared" si="56"/>
        <v>3</v>
      </c>
      <c r="N53" s="106">
        <f t="shared" si="55"/>
        <v>3</v>
      </c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</row>
    <row r="54" spans="1:44" s="38" customFormat="1" ht="18" customHeight="1">
      <c r="A54" s="1338"/>
      <c r="B54" s="239" t="s">
        <v>48</v>
      </c>
      <c r="C54" s="852">
        <v>2</v>
      </c>
      <c r="D54" s="853">
        <v>3</v>
      </c>
      <c r="E54" s="854">
        <f t="shared" si="52"/>
        <v>5</v>
      </c>
      <c r="F54" s="855"/>
      <c r="G54" s="853">
        <v>5</v>
      </c>
      <c r="H54" s="856">
        <f t="shared" si="53"/>
        <v>5</v>
      </c>
      <c r="I54" s="852"/>
      <c r="J54" s="853">
        <v>2</v>
      </c>
      <c r="K54" s="854">
        <f t="shared" si="54"/>
        <v>2</v>
      </c>
      <c r="L54" s="850">
        <f t="shared" ref="L54" si="57">C54+F54-I54</f>
        <v>2</v>
      </c>
      <c r="M54" s="113">
        <f t="shared" ref="M54" si="58">D54+G54-J54</f>
        <v>6</v>
      </c>
      <c r="N54" s="106">
        <f t="shared" si="55"/>
        <v>8</v>
      </c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</row>
    <row r="55" spans="1:44" s="38" customFormat="1" ht="18" customHeight="1">
      <c r="A55" s="1338"/>
      <c r="B55" s="239" t="s">
        <v>49</v>
      </c>
      <c r="C55" s="852">
        <v>2</v>
      </c>
      <c r="D55" s="853">
        <v>11</v>
      </c>
      <c r="E55" s="854">
        <f t="shared" si="52"/>
        <v>13</v>
      </c>
      <c r="F55" s="855"/>
      <c r="G55" s="853">
        <v>5</v>
      </c>
      <c r="H55" s="856">
        <f t="shared" si="53"/>
        <v>5</v>
      </c>
      <c r="I55" s="852"/>
      <c r="J55" s="853">
        <v>7</v>
      </c>
      <c r="K55" s="854">
        <f t="shared" si="54"/>
        <v>7</v>
      </c>
      <c r="L55" s="850">
        <f t="shared" si="56"/>
        <v>2</v>
      </c>
      <c r="M55" s="113">
        <f t="shared" si="56"/>
        <v>9</v>
      </c>
      <c r="N55" s="106">
        <f t="shared" si="55"/>
        <v>11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</row>
    <row r="56" spans="1:44" s="38" customFormat="1" ht="18" customHeight="1">
      <c r="A56" s="1339"/>
      <c r="B56" s="240" t="s">
        <v>303</v>
      </c>
      <c r="C56" s="857">
        <f>SUM(C50:C55)</f>
        <v>10</v>
      </c>
      <c r="D56" s="858">
        <f>SUM(D50:D55)</f>
        <v>33</v>
      </c>
      <c r="E56" s="876">
        <f>SUM(E50:E55)</f>
        <v>43</v>
      </c>
      <c r="F56" s="860">
        <f t="shared" ref="F56:N56" si="59">SUM(F50:F55)</f>
        <v>1</v>
      </c>
      <c r="G56" s="858">
        <f t="shared" si="59"/>
        <v>35</v>
      </c>
      <c r="H56" s="861">
        <f t="shared" si="59"/>
        <v>36</v>
      </c>
      <c r="I56" s="857">
        <f t="shared" si="59"/>
        <v>2</v>
      </c>
      <c r="J56" s="858">
        <f t="shared" si="59"/>
        <v>32</v>
      </c>
      <c r="K56" s="859">
        <f t="shared" si="59"/>
        <v>34</v>
      </c>
      <c r="L56" s="871">
        <f t="shared" si="59"/>
        <v>9</v>
      </c>
      <c r="M56" s="111">
        <f t="shared" si="59"/>
        <v>36</v>
      </c>
      <c r="N56" s="108">
        <f t="shared" si="59"/>
        <v>45</v>
      </c>
      <c r="P56" s="39" t="b">
        <f>F56='3.발생현황'!P9</f>
        <v>1</v>
      </c>
      <c r="Q56" s="39" t="b">
        <f>G56='3.발생현황'!P10</f>
        <v>1</v>
      </c>
      <c r="R56" s="39" t="b">
        <f>I56='3.종료현황'!J7</f>
        <v>0</v>
      </c>
      <c r="S56" s="39" t="b">
        <f>J56='3.종료현황'!J8</f>
        <v>0</v>
      </c>
      <c r="T56" s="39" t="b">
        <f>L56='5.진행공사'!I7</f>
        <v>1</v>
      </c>
      <c r="U56" s="39" t="b">
        <f>M56='5.진행공사'!I8</f>
        <v>1</v>
      </c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>
        <f>C56+F56</f>
        <v>11</v>
      </c>
      <c r="AK56" s="252">
        <f>D56+G56</f>
        <v>68</v>
      </c>
      <c r="AL56" s="252">
        <f>E56+H56</f>
        <v>79</v>
      </c>
      <c r="AM56" s="252"/>
      <c r="AN56" s="252"/>
      <c r="AO56" s="252"/>
      <c r="AP56" s="252"/>
      <c r="AQ56" s="252"/>
      <c r="AR56" s="252"/>
    </row>
    <row r="57" spans="1:44" s="38" customFormat="1" ht="18" customHeight="1">
      <c r="A57" s="1340" t="s">
        <v>307</v>
      </c>
      <c r="B57" s="241" t="s">
        <v>44</v>
      </c>
      <c r="C57" s="865">
        <v>5</v>
      </c>
      <c r="D57" s="866">
        <v>0</v>
      </c>
      <c r="E57" s="867">
        <f t="shared" ref="E57:E65" si="60">SUM(C57:D57)</f>
        <v>5</v>
      </c>
      <c r="F57" s="865">
        <v>4</v>
      </c>
      <c r="G57" s="866">
        <v>2</v>
      </c>
      <c r="H57" s="869">
        <f t="shared" ref="H57:H65" si="61">SUM(F57:G57)</f>
        <v>6</v>
      </c>
      <c r="I57" s="865">
        <v>1</v>
      </c>
      <c r="J57" s="866"/>
      <c r="K57" s="867">
        <f t="shared" ref="K57:K65" si="62">SUM(I57:J57)</f>
        <v>1</v>
      </c>
      <c r="L57" s="850">
        <f>C57+F57-I57</f>
        <v>8</v>
      </c>
      <c r="M57" s="113">
        <f>D57+G57-J57</f>
        <v>2</v>
      </c>
      <c r="N57" s="110">
        <f t="shared" ref="N57:N65" si="63">SUM(L57:M57)</f>
        <v>10</v>
      </c>
      <c r="T57" s="248">
        <f>L56/N56</f>
        <v>0.2</v>
      </c>
      <c r="U57" s="248">
        <f>M56/N56</f>
        <v>0.8</v>
      </c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</row>
    <row r="58" spans="1:44" s="38" customFormat="1" ht="18" customHeight="1">
      <c r="A58" s="1338"/>
      <c r="B58" s="239" t="s">
        <v>45</v>
      </c>
      <c r="C58" s="852">
        <v>5</v>
      </c>
      <c r="D58" s="853">
        <v>0</v>
      </c>
      <c r="E58" s="854">
        <f t="shared" si="60"/>
        <v>5</v>
      </c>
      <c r="F58" s="850">
        <v>4</v>
      </c>
      <c r="G58" s="848">
        <v>8</v>
      </c>
      <c r="H58" s="856">
        <f t="shared" si="61"/>
        <v>12</v>
      </c>
      <c r="I58" s="852">
        <v>3</v>
      </c>
      <c r="J58" s="853">
        <v>7</v>
      </c>
      <c r="K58" s="854">
        <f t="shared" si="62"/>
        <v>10</v>
      </c>
      <c r="L58" s="850">
        <f t="shared" ref="L58:M65" si="64">C58+F58-I58</f>
        <v>6</v>
      </c>
      <c r="M58" s="113">
        <f t="shared" si="64"/>
        <v>1</v>
      </c>
      <c r="N58" s="106">
        <f t="shared" si="63"/>
        <v>7</v>
      </c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</row>
    <row r="59" spans="1:44" s="38" customFormat="1" ht="18" customHeight="1">
      <c r="A59" s="1338"/>
      <c r="B59" s="239" t="s">
        <v>46</v>
      </c>
      <c r="C59" s="852">
        <v>4</v>
      </c>
      <c r="D59" s="853">
        <v>3</v>
      </c>
      <c r="E59" s="854">
        <f t="shared" si="60"/>
        <v>7</v>
      </c>
      <c r="F59" s="855">
        <v>4</v>
      </c>
      <c r="G59" s="853">
        <v>10</v>
      </c>
      <c r="H59" s="856">
        <f t="shared" si="61"/>
        <v>14</v>
      </c>
      <c r="I59" s="852">
        <v>3</v>
      </c>
      <c r="J59" s="853">
        <v>11</v>
      </c>
      <c r="K59" s="854">
        <f t="shared" si="62"/>
        <v>14</v>
      </c>
      <c r="L59" s="850">
        <f t="shared" si="64"/>
        <v>5</v>
      </c>
      <c r="M59" s="113">
        <f t="shared" si="64"/>
        <v>2</v>
      </c>
      <c r="N59" s="106">
        <f t="shared" si="63"/>
        <v>7</v>
      </c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</row>
    <row r="60" spans="1:44" s="38" customFormat="1" ht="18" customHeight="1">
      <c r="A60" s="1338"/>
      <c r="B60" s="239" t="s">
        <v>47</v>
      </c>
      <c r="C60" s="852">
        <v>5</v>
      </c>
      <c r="D60" s="853">
        <v>1</v>
      </c>
      <c r="E60" s="854">
        <f t="shared" si="60"/>
        <v>6</v>
      </c>
      <c r="F60" s="855">
        <v>3</v>
      </c>
      <c r="G60" s="853">
        <v>2</v>
      </c>
      <c r="H60" s="856">
        <f t="shared" si="61"/>
        <v>5</v>
      </c>
      <c r="I60" s="852">
        <v>1</v>
      </c>
      <c r="J60" s="853"/>
      <c r="K60" s="854">
        <f t="shared" si="62"/>
        <v>1</v>
      </c>
      <c r="L60" s="850">
        <f t="shared" si="64"/>
        <v>7</v>
      </c>
      <c r="M60" s="113">
        <f t="shared" si="64"/>
        <v>3</v>
      </c>
      <c r="N60" s="106">
        <f t="shared" si="63"/>
        <v>10</v>
      </c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</row>
    <row r="61" spans="1:44" s="38" customFormat="1" ht="18" customHeight="1">
      <c r="A61" s="1338"/>
      <c r="B61" s="239" t="s">
        <v>48</v>
      </c>
      <c r="C61" s="852">
        <v>6</v>
      </c>
      <c r="D61" s="853">
        <v>2</v>
      </c>
      <c r="E61" s="854">
        <f t="shared" si="60"/>
        <v>8</v>
      </c>
      <c r="F61" s="855">
        <v>2</v>
      </c>
      <c r="G61" s="853">
        <v>1</v>
      </c>
      <c r="H61" s="856">
        <f t="shared" si="61"/>
        <v>3</v>
      </c>
      <c r="I61" s="852">
        <v>2</v>
      </c>
      <c r="J61" s="853">
        <v>1</v>
      </c>
      <c r="K61" s="854">
        <f t="shared" si="62"/>
        <v>3</v>
      </c>
      <c r="L61" s="850">
        <f t="shared" ref="L61" si="65">C61+F61-I61</f>
        <v>6</v>
      </c>
      <c r="M61" s="113">
        <f t="shared" ref="M61" si="66">D61+G61-J61</f>
        <v>2</v>
      </c>
      <c r="N61" s="106">
        <f t="shared" si="63"/>
        <v>8</v>
      </c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</row>
    <row r="62" spans="1:44" s="38" customFormat="1" ht="18" customHeight="1">
      <c r="A62" s="1338"/>
      <c r="B62" s="239" t="s">
        <v>49</v>
      </c>
      <c r="C62" s="852">
        <v>3</v>
      </c>
      <c r="D62" s="853">
        <v>2</v>
      </c>
      <c r="E62" s="854">
        <f t="shared" si="60"/>
        <v>5</v>
      </c>
      <c r="F62" s="855"/>
      <c r="G62" s="853">
        <v>4</v>
      </c>
      <c r="H62" s="856">
        <f t="shared" si="61"/>
        <v>4</v>
      </c>
      <c r="I62" s="852"/>
      <c r="J62" s="853">
        <v>3</v>
      </c>
      <c r="K62" s="854">
        <f t="shared" ref="K62:K64" si="67">SUM(I62:J62)</f>
        <v>3</v>
      </c>
      <c r="L62" s="850">
        <f t="shared" ref="L62:L64" si="68">C62+F62-I62</f>
        <v>3</v>
      </c>
      <c r="M62" s="113">
        <f t="shared" ref="M62" si="69">D62+G62-J62</f>
        <v>3</v>
      </c>
      <c r="N62" s="106">
        <f t="shared" ref="N62:N64" si="70">SUM(L62:M62)</f>
        <v>6</v>
      </c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</row>
    <row r="63" spans="1:44" s="38" customFormat="1" ht="18" customHeight="1">
      <c r="A63" s="1338"/>
      <c r="B63" s="239" t="s">
        <v>346</v>
      </c>
      <c r="C63" s="852">
        <v>2</v>
      </c>
      <c r="D63" s="853">
        <v>2</v>
      </c>
      <c r="E63" s="854">
        <f t="shared" si="60"/>
        <v>4</v>
      </c>
      <c r="F63" s="855"/>
      <c r="G63" s="853">
        <v>6</v>
      </c>
      <c r="H63" s="856">
        <f t="shared" si="61"/>
        <v>6</v>
      </c>
      <c r="I63" s="852"/>
      <c r="J63" s="853">
        <v>4</v>
      </c>
      <c r="K63" s="854">
        <f t="shared" si="67"/>
        <v>4</v>
      </c>
      <c r="L63" s="850">
        <f t="shared" si="68"/>
        <v>2</v>
      </c>
      <c r="M63" s="113">
        <f>D63+G63-J63</f>
        <v>4</v>
      </c>
      <c r="N63" s="106">
        <f t="shared" si="70"/>
        <v>6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</row>
    <row r="64" spans="1:44" s="38" customFormat="1" ht="18" customHeight="1">
      <c r="A64" s="1338"/>
      <c r="B64" s="239" t="s">
        <v>347</v>
      </c>
      <c r="C64" s="852">
        <v>4</v>
      </c>
      <c r="D64" s="853">
        <v>3</v>
      </c>
      <c r="E64" s="854">
        <f t="shared" si="60"/>
        <v>7</v>
      </c>
      <c r="F64" s="855"/>
      <c r="G64" s="853">
        <v>9</v>
      </c>
      <c r="H64" s="856">
        <f t="shared" si="61"/>
        <v>9</v>
      </c>
      <c r="I64" s="852"/>
      <c r="J64" s="853">
        <v>10</v>
      </c>
      <c r="K64" s="854">
        <f t="shared" si="67"/>
        <v>10</v>
      </c>
      <c r="L64" s="850">
        <f t="shared" si="68"/>
        <v>4</v>
      </c>
      <c r="M64" s="113">
        <f>D64+G64-J64</f>
        <v>2</v>
      </c>
      <c r="N64" s="106">
        <f t="shared" si="70"/>
        <v>6</v>
      </c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</row>
    <row r="65" spans="1:44" s="38" customFormat="1" ht="18" customHeight="1">
      <c r="A65" s="1338"/>
      <c r="B65" s="239" t="s">
        <v>349</v>
      </c>
      <c r="C65" s="852">
        <v>1</v>
      </c>
      <c r="D65" s="853">
        <v>4</v>
      </c>
      <c r="E65" s="854">
        <f t="shared" si="60"/>
        <v>5</v>
      </c>
      <c r="F65" s="855">
        <v>5</v>
      </c>
      <c r="G65" s="853">
        <v>4</v>
      </c>
      <c r="H65" s="856">
        <f t="shared" si="61"/>
        <v>9</v>
      </c>
      <c r="I65" s="852"/>
      <c r="J65" s="853">
        <v>6</v>
      </c>
      <c r="K65" s="854">
        <f t="shared" si="62"/>
        <v>6</v>
      </c>
      <c r="L65" s="850">
        <f t="shared" si="64"/>
        <v>6</v>
      </c>
      <c r="M65" s="113">
        <f t="shared" si="64"/>
        <v>2</v>
      </c>
      <c r="N65" s="106">
        <f t="shared" si="63"/>
        <v>8</v>
      </c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</row>
    <row r="66" spans="1:44" s="38" customFormat="1" ht="18" customHeight="1">
      <c r="A66" s="1339"/>
      <c r="B66" s="240" t="s">
        <v>303</v>
      </c>
      <c r="C66" s="872">
        <f>SUM(C57:C65)</f>
        <v>35</v>
      </c>
      <c r="D66" s="864">
        <f>SUM(D57:D65)</f>
        <v>17</v>
      </c>
      <c r="E66" s="873">
        <f t="shared" ref="E66:N66" si="71">SUM(E57:E65)</f>
        <v>52</v>
      </c>
      <c r="F66" s="871">
        <f t="shared" si="71"/>
        <v>22</v>
      </c>
      <c r="G66" s="864">
        <f t="shared" si="71"/>
        <v>46</v>
      </c>
      <c r="H66" s="874">
        <f t="shared" si="71"/>
        <v>68</v>
      </c>
      <c r="I66" s="872">
        <f t="shared" si="71"/>
        <v>10</v>
      </c>
      <c r="J66" s="864">
        <f t="shared" si="71"/>
        <v>42</v>
      </c>
      <c r="K66" s="875">
        <f t="shared" si="71"/>
        <v>52</v>
      </c>
      <c r="L66" s="871">
        <f t="shared" si="71"/>
        <v>47</v>
      </c>
      <c r="M66" s="111">
        <f t="shared" si="71"/>
        <v>21</v>
      </c>
      <c r="N66" s="112">
        <f t="shared" si="71"/>
        <v>68</v>
      </c>
      <c r="P66" s="39" t="b">
        <f>F66='3.발생현황'!R9</f>
        <v>1</v>
      </c>
      <c r="Q66" s="39" t="b">
        <f>G66='3.발생현황'!R10</f>
        <v>1</v>
      </c>
      <c r="R66" s="39" t="b">
        <f>I66='3.종료현황'!K7</f>
        <v>0</v>
      </c>
      <c r="S66" s="39" t="b">
        <f>J66='3.종료현황'!K8</f>
        <v>0</v>
      </c>
      <c r="T66" s="39" t="b">
        <f>L66='5.진행공사'!J7</f>
        <v>1</v>
      </c>
      <c r="U66" s="39" t="b">
        <f>M66='5.진행공사'!J8</f>
        <v>1</v>
      </c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>
        <f>C66+F66</f>
        <v>57</v>
      </c>
      <c r="AK66" s="252">
        <f>D66+G66</f>
        <v>63</v>
      </c>
      <c r="AL66" s="252">
        <f>E66+H66</f>
        <v>120</v>
      </c>
      <c r="AM66" s="252"/>
      <c r="AN66" s="252"/>
      <c r="AO66" s="252"/>
      <c r="AP66" s="252"/>
      <c r="AQ66" s="252"/>
      <c r="AR66" s="252"/>
    </row>
    <row r="67" spans="1:44" s="38" customFormat="1" ht="18" customHeight="1">
      <c r="A67" s="1340" t="s">
        <v>355</v>
      </c>
      <c r="B67" s="238" t="s">
        <v>44</v>
      </c>
      <c r="C67" s="865">
        <v>4</v>
      </c>
      <c r="D67" s="866">
        <v>3</v>
      </c>
      <c r="E67" s="867">
        <f t="shared" ref="E67:E73" si="72">SUM(C67:D67)</f>
        <v>7</v>
      </c>
      <c r="F67" s="850">
        <v>3</v>
      </c>
      <c r="G67" s="848">
        <v>5</v>
      </c>
      <c r="H67" s="851">
        <f t="shared" ref="H67:H73" si="73">SUM(F67:G67)</f>
        <v>8</v>
      </c>
      <c r="I67" s="847">
        <v>2</v>
      </c>
      <c r="J67" s="848">
        <v>7</v>
      </c>
      <c r="K67" s="849">
        <f t="shared" ref="K67:K73" si="74">SUM(I67:J67)</f>
        <v>9</v>
      </c>
      <c r="L67" s="850">
        <f>C67+F67-I67</f>
        <v>5</v>
      </c>
      <c r="M67" s="113">
        <f>D67+G67-J67</f>
        <v>1</v>
      </c>
      <c r="N67" s="114">
        <f t="shared" ref="N67:N73" si="75">SUM(L67:M67)</f>
        <v>6</v>
      </c>
      <c r="T67" s="248">
        <f>L66/N66</f>
        <v>0.69117647058823528</v>
      </c>
      <c r="U67" s="248">
        <f>M66/N66</f>
        <v>0.30882352941176472</v>
      </c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</row>
    <row r="68" spans="1:44" s="38" customFormat="1" ht="18" customHeight="1">
      <c r="A68" s="1338"/>
      <c r="B68" s="239" t="s">
        <v>45</v>
      </c>
      <c r="C68" s="852">
        <v>6</v>
      </c>
      <c r="D68" s="853">
        <v>2</v>
      </c>
      <c r="E68" s="854">
        <f t="shared" si="72"/>
        <v>8</v>
      </c>
      <c r="F68" s="855">
        <v>3</v>
      </c>
      <c r="G68" s="853">
        <v>2</v>
      </c>
      <c r="H68" s="856">
        <f t="shared" si="73"/>
        <v>5</v>
      </c>
      <c r="I68" s="852">
        <v>2</v>
      </c>
      <c r="J68" s="853">
        <v>3</v>
      </c>
      <c r="K68" s="854">
        <f t="shared" si="74"/>
        <v>5</v>
      </c>
      <c r="L68" s="850">
        <f t="shared" ref="L68:M73" si="76">C68+F68-I68</f>
        <v>7</v>
      </c>
      <c r="M68" s="113">
        <f t="shared" si="76"/>
        <v>1</v>
      </c>
      <c r="N68" s="106">
        <f t="shared" si="75"/>
        <v>8</v>
      </c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</row>
    <row r="69" spans="1:44" s="38" customFormat="1" ht="18" customHeight="1">
      <c r="A69" s="1338"/>
      <c r="B69" s="239" t="s">
        <v>46</v>
      </c>
      <c r="C69" s="852">
        <v>2</v>
      </c>
      <c r="D69" s="853">
        <v>8</v>
      </c>
      <c r="E69" s="854">
        <f t="shared" si="72"/>
        <v>10</v>
      </c>
      <c r="F69" s="855">
        <v>1</v>
      </c>
      <c r="G69" s="853">
        <v>4</v>
      </c>
      <c r="H69" s="856">
        <f t="shared" si="73"/>
        <v>5</v>
      </c>
      <c r="I69" s="852">
        <v>2</v>
      </c>
      <c r="J69" s="853">
        <v>7</v>
      </c>
      <c r="K69" s="854">
        <f t="shared" si="74"/>
        <v>9</v>
      </c>
      <c r="L69" s="850">
        <f t="shared" si="76"/>
        <v>1</v>
      </c>
      <c r="M69" s="113">
        <f t="shared" si="76"/>
        <v>5</v>
      </c>
      <c r="N69" s="106">
        <f t="shared" si="75"/>
        <v>6</v>
      </c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</row>
    <row r="70" spans="1:44" s="38" customFormat="1" ht="18" customHeight="1">
      <c r="A70" s="1338"/>
      <c r="B70" s="239" t="s">
        <v>47</v>
      </c>
      <c r="C70" s="852">
        <v>1</v>
      </c>
      <c r="D70" s="853">
        <v>0</v>
      </c>
      <c r="E70" s="854">
        <f t="shared" si="72"/>
        <v>1</v>
      </c>
      <c r="F70" s="855"/>
      <c r="G70" s="853">
        <v>2</v>
      </c>
      <c r="H70" s="856">
        <f t="shared" si="73"/>
        <v>2</v>
      </c>
      <c r="I70" s="852"/>
      <c r="J70" s="853"/>
      <c r="K70" s="854">
        <f t="shared" si="74"/>
        <v>0</v>
      </c>
      <c r="L70" s="850">
        <f t="shared" si="76"/>
        <v>1</v>
      </c>
      <c r="M70" s="113">
        <f t="shared" si="76"/>
        <v>2</v>
      </c>
      <c r="N70" s="106">
        <f t="shared" si="75"/>
        <v>3</v>
      </c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</row>
    <row r="71" spans="1:44" s="38" customFormat="1" ht="18" customHeight="1">
      <c r="A71" s="1338"/>
      <c r="B71" s="239" t="s">
        <v>48</v>
      </c>
      <c r="C71" s="852">
        <v>2</v>
      </c>
      <c r="D71" s="853">
        <v>1</v>
      </c>
      <c r="E71" s="854">
        <f t="shared" si="72"/>
        <v>3</v>
      </c>
      <c r="F71" s="855">
        <v>3</v>
      </c>
      <c r="G71" s="853">
        <v>1</v>
      </c>
      <c r="H71" s="856">
        <f t="shared" si="73"/>
        <v>4</v>
      </c>
      <c r="I71" s="852">
        <v>1</v>
      </c>
      <c r="J71" s="853">
        <v>1</v>
      </c>
      <c r="K71" s="854">
        <f t="shared" si="74"/>
        <v>2</v>
      </c>
      <c r="L71" s="850">
        <f t="shared" si="76"/>
        <v>4</v>
      </c>
      <c r="M71" s="113">
        <f t="shared" si="76"/>
        <v>1</v>
      </c>
      <c r="N71" s="106">
        <f t="shared" si="75"/>
        <v>5</v>
      </c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</row>
    <row r="72" spans="1:44" s="38" customFormat="1" ht="18" customHeight="1">
      <c r="A72" s="1338"/>
      <c r="B72" s="239" t="s">
        <v>49</v>
      </c>
      <c r="C72" s="852">
        <v>12</v>
      </c>
      <c r="D72" s="853">
        <v>3</v>
      </c>
      <c r="E72" s="854">
        <f t="shared" si="72"/>
        <v>15</v>
      </c>
      <c r="F72" s="855">
        <v>5</v>
      </c>
      <c r="G72" s="853">
        <v>3</v>
      </c>
      <c r="H72" s="856">
        <f t="shared" si="73"/>
        <v>8</v>
      </c>
      <c r="I72" s="852">
        <v>5</v>
      </c>
      <c r="J72" s="853">
        <v>4</v>
      </c>
      <c r="K72" s="854">
        <f t="shared" si="74"/>
        <v>9</v>
      </c>
      <c r="L72" s="850">
        <f t="shared" si="76"/>
        <v>12</v>
      </c>
      <c r="M72" s="113">
        <f t="shared" si="76"/>
        <v>2</v>
      </c>
      <c r="N72" s="106">
        <f t="shared" si="75"/>
        <v>14</v>
      </c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</row>
    <row r="73" spans="1:44" s="38" customFormat="1" ht="18" customHeight="1">
      <c r="A73" s="1338"/>
      <c r="B73" s="239" t="s">
        <v>50</v>
      </c>
      <c r="C73" s="852">
        <v>6</v>
      </c>
      <c r="D73" s="853">
        <v>3</v>
      </c>
      <c r="E73" s="854">
        <f t="shared" si="72"/>
        <v>9</v>
      </c>
      <c r="F73" s="855">
        <v>2</v>
      </c>
      <c r="G73" s="853">
        <v>5</v>
      </c>
      <c r="H73" s="856">
        <f t="shared" si="73"/>
        <v>7</v>
      </c>
      <c r="I73" s="852">
        <v>2</v>
      </c>
      <c r="J73" s="853">
        <v>5</v>
      </c>
      <c r="K73" s="854">
        <f t="shared" si="74"/>
        <v>7</v>
      </c>
      <c r="L73" s="850">
        <f t="shared" si="76"/>
        <v>6</v>
      </c>
      <c r="M73" s="113">
        <f t="shared" si="76"/>
        <v>3</v>
      </c>
      <c r="N73" s="106">
        <f t="shared" si="75"/>
        <v>9</v>
      </c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</row>
    <row r="74" spans="1:44" s="38" customFormat="1" ht="18" customHeight="1">
      <c r="A74" s="1339"/>
      <c r="B74" s="240" t="s">
        <v>303</v>
      </c>
      <c r="C74" s="857">
        <f>SUM(C67:C73)</f>
        <v>33</v>
      </c>
      <c r="D74" s="858">
        <f t="shared" ref="D74:E74" si="77">SUM(D67:D73)</f>
        <v>20</v>
      </c>
      <c r="E74" s="859">
        <f t="shared" si="77"/>
        <v>53</v>
      </c>
      <c r="F74" s="860">
        <f>SUM(F67:F73)</f>
        <v>17</v>
      </c>
      <c r="G74" s="858">
        <f t="shared" ref="G74" si="78">SUM(G67:G73)</f>
        <v>22</v>
      </c>
      <c r="H74" s="861">
        <f t="shared" ref="H74:N74" si="79">SUM(H67:H73)</f>
        <v>39</v>
      </c>
      <c r="I74" s="857">
        <f>SUM(I67:I73)</f>
        <v>14</v>
      </c>
      <c r="J74" s="858">
        <f t="shared" si="79"/>
        <v>27</v>
      </c>
      <c r="K74" s="859">
        <f t="shared" si="79"/>
        <v>41</v>
      </c>
      <c r="L74" s="860">
        <f>SUM(L67:L73)</f>
        <v>36</v>
      </c>
      <c r="M74" s="107">
        <f t="shared" si="79"/>
        <v>15</v>
      </c>
      <c r="N74" s="108">
        <f t="shared" si="79"/>
        <v>51</v>
      </c>
      <c r="P74" s="39" t="b">
        <f>F74='3.발생현황'!T9</f>
        <v>1</v>
      </c>
      <c r="Q74" s="39" t="b">
        <f>G74='3.발생현황'!T10</f>
        <v>1</v>
      </c>
      <c r="R74" s="39" t="b">
        <f>I74='3.종료현황'!T7</f>
        <v>1</v>
      </c>
      <c r="S74" s="39" t="b">
        <f>J74='3.종료현황'!T8</f>
        <v>1</v>
      </c>
      <c r="T74" s="39" t="b">
        <f>L74='5.진행공사'!K7</f>
        <v>1</v>
      </c>
      <c r="U74" s="39" t="b">
        <f>M74='5.진행공사'!K8</f>
        <v>1</v>
      </c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>
        <f>C74+F74</f>
        <v>50</v>
      </c>
      <c r="AK74" s="252">
        <f>D74+G74</f>
        <v>42</v>
      </c>
      <c r="AL74" s="252">
        <f>E74+H74</f>
        <v>92</v>
      </c>
      <c r="AM74" s="252"/>
      <c r="AN74" s="252"/>
      <c r="AO74" s="252"/>
      <c r="AP74" s="252"/>
      <c r="AQ74" s="252"/>
      <c r="AR74" s="252"/>
    </row>
    <row r="75" spans="1:44" s="38" customFormat="1" ht="18" customHeight="1">
      <c r="A75" s="115" t="s">
        <v>304</v>
      </c>
      <c r="B75" s="242"/>
      <c r="C75" s="877">
        <f t="shared" ref="C75:N75" si="80">C14+C19+C28+C36+C43+C49+C56+C66+C74</f>
        <v>228</v>
      </c>
      <c r="D75" s="878">
        <f t="shared" si="80"/>
        <v>191</v>
      </c>
      <c r="E75" s="879">
        <f t="shared" si="80"/>
        <v>419</v>
      </c>
      <c r="F75" s="877">
        <f t="shared" si="80"/>
        <v>66</v>
      </c>
      <c r="G75" s="878">
        <f t="shared" si="80"/>
        <v>241</v>
      </c>
      <c r="H75" s="879">
        <f t="shared" si="80"/>
        <v>307</v>
      </c>
      <c r="I75" s="877">
        <f t="shared" si="80"/>
        <v>66</v>
      </c>
      <c r="J75" s="878">
        <f t="shared" si="80"/>
        <v>220</v>
      </c>
      <c r="K75" s="879">
        <f t="shared" si="80"/>
        <v>286</v>
      </c>
      <c r="L75" s="877">
        <f>L14+L19+L28+L36+L43+L49+L56+L66+L74</f>
        <v>228</v>
      </c>
      <c r="M75" s="116">
        <f t="shared" si="80"/>
        <v>212</v>
      </c>
      <c r="N75" s="117">
        <f t="shared" si="80"/>
        <v>440</v>
      </c>
      <c r="P75" s="249"/>
      <c r="Q75" s="249"/>
      <c r="R75" s="249"/>
      <c r="S75" s="249"/>
      <c r="T75" s="248">
        <f>L74/N74</f>
        <v>0.70588235294117652</v>
      </c>
      <c r="U75" s="248">
        <f>M74/N74</f>
        <v>0.29411764705882354</v>
      </c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>
        <f>AJ14+AJ19+AJ28+AJ36+AJ43+AJ49+AJ56+AJ66+AJ74</f>
        <v>294</v>
      </c>
      <c r="AK75" s="252">
        <f t="shared" ref="AK75:AL75" si="81">AK14+AK19+AK28+AK36+AK43+AK49+AK56+AK66+AK74</f>
        <v>432</v>
      </c>
      <c r="AL75" s="252">
        <f t="shared" si="81"/>
        <v>726</v>
      </c>
      <c r="AM75" s="252"/>
      <c r="AN75" s="252"/>
      <c r="AO75" s="252"/>
      <c r="AP75" s="252"/>
      <c r="AQ75" s="252"/>
      <c r="AR75" s="252"/>
    </row>
    <row r="76" spans="1:44" s="411" customFormat="1" ht="18.75" hidden="1" customHeight="1" thickBot="1">
      <c r="A76" s="410"/>
      <c r="B76" s="410"/>
      <c r="C76" s="410" t="b">
        <f>C75='3.발생현황'!T84</f>
        <v>1</v>
      </c>
      <c r="D76" s="410" t="b">
        <f>D75='3.발생현황'!T85</f>
        <v>1</v>
      </c>
      <c r="E76" s="410" t="b">
        <f>E75='3.발생현황'!T86</f>
        <v>1</v>
      </c>
      <c r="F76" s="410" t="b">
        <f>F75='3.발생현황'!T81</f>
        <v>1</v>
      </c>
      <c r="G76" s="410" t="b">
        <f>G75='3.발생현황'!V10</f>
        <v>1</v>
      </c>
      <c r="H76" s="410" t="b">
        <f>H75='3.발생현황'!V11</f>
        <v>1</v>
      </c>
      <c r="I76" s="410" t="b">
        <f>I75='3.종료현황'!V7</f>
        <v>1</v>
      </c>
      <c r="J76" s="410" t="b">
        <f>J75='3.종료현황'!V8</f>
        <v>1</v>
      </c>
      <c r="K76" s="410" t="b">
        <f>K75='3.종료현황'!V9</f>
        <v>1</v>
      </c>
      <c r="L76" s="410" t="b">
        <f>L75='5.진행공사'!L7</f>
        <v>1</v>
      </c>
      <c r="M76" s="410" t="b">
        <f>M75='5.진행공사'!L8</f>
        <v>1</v>
      </c>
      <c r="N76" s="410" t="b">
        <f>N75='5.진행공사'!L9</f>
        <v>1</v>
      </c>
      <c r="T76" s="250">
        <f>L75/N75</f>
        <v>0.51818181818181819</v>
      </c>
      <c r="U76" s="251">
        <f>M75/N75</f>
        <v>0.48181818181818181</v>
      </c>
      <c r="W76" s="410"/>
      <c r="X76" s="410"/>
      <c r="Y76" s="410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10"/>
      <c r="AL76" s="410"/>
      <c r="AM76" s="410"/>
      <c r="AN76" s="410"/>
      <c r="AO76" s="410"/>
      <c r="AP76" s="410"/>
      <c r="AQ76" s="410"/>
      <c r="AR76" s="410"/>
    </row>
    <row r="77" spans="1:44" s="411" customFormat="1" hidden="1"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  <c r="AR77" s="410"/>
    </row>
    <row r="78" spans="1:44" s="411" customFormat="1" hidden="1"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0"/>
    </row>
    <row r="79" spans="1:44" s="411" customFormat="1" hidden="1"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</row>
    <row r="80" spans="1:44" hidden="1"/>
    <row r="81" spans="16:44" hidden="1"/>
    <row r="82" spans="16:44" hidden="1"/>
    <row r="85" spans="16:44">
      <c r="P85" s="405"/>
      <c r="Q85" s="405"/>
      <c r="R85" s="405"/>
      <c r="S85" s="405"/>
      <c r="T85" s="405"/>
      <c r="U85" s="405"/>
      <c r="V85" s="405"/>
      <c r="AL85" s="404"/>
      <c r="AM85" s="404"/>
      <c r="AN85" s="404"/>
      <c r="AO85" s="404"/>
      <c r="AP85" s="404"/>
      <c r="AQ85" s="404"/>
      <c r="AR85" s="404"/>
    </row>
    <row r="86" spans="16:44">
      <c r="P86" s="405"/>
      <c r="Q86" s="405"/>
      <c r="R86" s="405"/>
      <c r="S86" s="405"/>
      <c r="T86" s="405"/>
      <c r="U86" s="405"/>
      <c r="V86" s="405"/>
      <c r="AL86" s="404"/>
      <c r="AM86" s="404"/>
      <c r="AN86" s="404"/>
      <c r="AO86" s="404"/>
      <c r="AP86" s="404"/>
      <c r="AQ86" s="404"/>
      <c r="AR86" s="404"/>
    </row>
    <row r="87" spans="16:44">
      <c r="P87" s="405"/>
      <c r="Q87" s="405"/>
      <c r="R87" s="405"/>
      <c r="S87" s="405"/>
      <c r="T87" s="405"/>
      <c r="U87" s="405"/>
      <c r="V87" s="405"/>
      <c r="AL87" s="404"/>
      <c r="AM87" s="404"/>
      <c r="AN87" s="404"/>
      <c r="AO87" s="404"/>
      <c r="AP87" s="404"/>
      <c r="AQ87" s="404"/>
      <c r="AR87" s="404"/>
    </row>
    <row r="88" spans="16:44">
      <c r="P88" s="405"/>
      <c r="Q88" s="405"/>
      <c r="R88" s="405"/>
      <c r="S88" s="405"/>
      <c r="T88" s="405"/>
      <c r="U88" s="405"/>
      <c r="V88" s="405"/>
      <c r="AL88" s="404"/>
      <c r="AM88" s="404"/>
      <c r="AN88" s="404"/>
      <c r="AO88" s="404"/>
      <c r="AP88" s="404"/>
      <c r="AQ88" s="404"/>
      <c r="AR88" s="404"/>
    </row>
    <row r="89" spans="16:44">
      <c r="P89" s="405"/>
      <c r="Q89" s="405"/>
      <c r="R89" s="405"/>
      <c r="S89" s="405"/>
      <c r="T89" s="405"/>
      <c r="U89" s="405"/>
      <c r="V89" s="405"/>
      <c r="AL89" s="404"/>
      <c r="AM89" s="404"/>
      <c r="AN89" s="404"/>
      <c r="AO89" s="404"/>
      <c r="AP89" s="404"/>
      <c r="AQ89" s="404"/>
      <c r="AR89" s="404"/>
    </row>
    <row r="90" spans="16:44">
      <c r="P90" s="405"/>
      <c r="Q90" s="405"/>
      <c r="R90" s="405"/>
      <c r="S90" s="405"/>
      <c r="T90" s="405"/>
      <c r="U90" s="405"/>
      <c r="V90" s="405"/>
      <c r="AL90" s="404"/>
      <c r="AM90" s="404"/>
      <c r="AN90" s="404"/>
      <c r="AO90" s="404"/>
      <c r="AP90" s="404"/>
      <c r="AQ90" s="404"/>
      <c r="AR90" s="404"/>
    </row>
    <row r="91" spans="16:44">
      <c r="P91" s="405"/>
      <c r="Q91" s="405"/>
      <c r="R91" s="405"/>
      <c r="S91" s="405"/>
      <c r="T91" s="405"/>
      <c r="U91" s="405"/>
      <c r="V91" s="405"/>
      <c r="AL91" s="404"/>
      <c r="AM91" s="404"/>
      <c r="AN91" s="404"/>
      <c r="AO91" s="404"/>
      <c r="AP91" s="404"/>
      <c r="AQ91" s="404"/>
      <c r="AR91" s="404"/>
    </row>
    <row r="92" spans="16:44">
      <c r="P92" s="405"/>
      <c r="Q92" s="405"/>
      <c r="R92" s="405"/>
      <c r="S92" s="405"/>
      <c r="T92" s="405"/>
      <c r="U92" s="405"/>
      <c r="V92" s="405"/>
      <c r="AL92" s="404"/>
      <c r="AM92" s="404"/>
      <c r="AN92" s="404"/>
      <c r="AO92" s="404"/>
      <c r="AP92" s="404"/>
      <c r="AQ92" s="404"/>
      <c r="AR92" s="404"/>
    </row>
    <row r="93" spans="16:44">
      <c r="P93" s="405"/>
      <c r="Q93" s="405"/>
      <c r="R93" s="405"/>
      <c r="S93" s="405"/>
      <c r="T93" s="405"/>
      <c r="U93" s="405"/>
      <c r="V93" s="405"/>
      <c r="AL93" s="404"/>
      <c r="AM93" s="404"/>
      <c r="AN93" s="404"/>
      <c r="AO93" s="404"/>
      <c r="AP93" s="404"/>
      <c r="AQ93" s="404"/>
      <c r="AR93" s="404"/>
    </row>
    <row r="94" spans="16:44">
      <c r="P94" s="405"/>
      <c r="Q94" s="405"/>
      <c r="R94" s="405"/>
      <c r="S94" s="405"/>
      <c r="T94" s="405"/>
      <c r="U94" s="405"/>
      <c r="V94" s="405"/>
      <c r="AL94" s="404"/>
      <c r="AM94" s="404"/>
      <c r="AN94" s="404"/>
      <c r="AO94" s="404"/>
      <c r="AP94" s="404"/>
      <c r="AQ94" s="404"/>
      <c r="AR94" s="404"/>
    </row>
    <row r="95" spans="16:44">
      <c r="P95" s="405"/>
      <c r="Q95" s="405"/>
      <c r="R95" s="405"/>
      <c r="S95" s="405"/>
      <c r="T95" s="405"/>
      <c r="U95" s="405"/>
      <c r="V95" s="405"/>
      <c r="AL95" s="404"/>
      <c r="AM95" s="404"/>
      <c r="AN95" s="404"/>
      <c r="AO95" s="404"/>
      <c r="AP95" s="404"/>
      <c r="AQ95" s="404"/>
      <c r="AR95" s="404"/>
    </row>
  </sheetData>
  <mergeCells count="11">
    <mergeCell ref="AJ6:AL6"/>
    <mergeCell ref="A5:B6"/>
    <mergeCell ref="A29:A36"/>
    <mergeCell ref="A7:A14"/>
    <mergeCell ref="A67:A74"/>
    <mergeCell ref="A57:A66"/>
    <mergeCell ref="A50:A56"/>
    <mergeCell ref="A44:A49"/>
    <mergeCell ref="A37:A43"/>
    <mergeCell ref="A20:A28"/>
    <mergeCell ref="A15:A19"/>
  </mergeCells>
  <phoneticPr fontId="5" type="noConversion"/>
  <conditionalFormatting sqref="P1:U84 P96:U1048576 I85:N95 A76:XFD88">
    <cfRule type="containsText" dxfId="1" priority="2" operator="containsText" text="false">
      <formula>NOT(ISERROR(SEARCH("false",A1)))</formula>
    </cfRule>
  </conditionalFormatting>
  <printOptions horizontalCentered="1"/>
  <pageMargins left="0.35433070866141736" right="0.35433070866141736" top="0.78740157480314965" bottom="0.59055118110236227" header="0.51181102362204722" footer="0.51181102362204722"/>
  <pageSetup paperSize="9" scale="88" orientation="portrait" r:id="rId1"/>
  <headerFooter alignWithMargins="0"/>
  <rowBreaks count="1" manualBreakCount="1">
    <brk id="43" max="13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C29"/>
  <sheetViews>
    <sheetView workbookViewId="0">
      <selection sqref="A1:B2"/>
    </sheetView>
  </sheetViews>
  <sheetFormatPr defaultRowHeight="40.5" customHeight="1"/>
  <cols>
    <col min="1" max="1" width="4.75" style="136" bestFit="1" customWidth="1"/>
    <col min="2" max="3" width="6.375" style="136" bestFit="1" customWidth="1"/>
    <col min="4" max="24" width="5.75" style="136" customWidth="1"/>
    <col min="25" max="25" width="6.5" style="136" bestFit="1" customWidth="1"/>
    <col min="26" max="16384" width="9" style="136"/>
  </cols>
  <sheetData>
    <row r="1" spans="1:29" ht="40.5" customHeight="1">
      <c r="A1" s="1346" t="s">
        <v>107</v>
      </c>
      <c r="B1" s="1347"/>
      <c r="C1" s="1350" t="s">
        <v>106</v>
      </c>
      <c r="D1" s="130" t="s">
        <v>66</v>
      </c>
      <c r="E1" s="131"/>
      <c r="F1" s="132"/>
      <c r="G1" s="133" t="s">
        <v>28</v>
      </c>
      <c r="H1" s="131"/>
      <c r="I1" s="132"/>
      <c r="J1" s="133" t="s">
        <v>29</v>
      </c>
      <c r="K1" s="131"/>
      <c r="L1" s="134"/>
      <c r="M1" s="130" t="s">
        <v>30</v>
      </c>
      <c r="N1" s="131"/>
      <c r="O1" s="132"/>
      <c r="P1" s="133" t="s">
        <v>31</v>
      </c>
      <c r="Q1" s="131"/>
      <c r="R1" s="134"/>
      <c r="S1" s="130" t="s">
        <v>32</v>
      </c>
      <c r="T1" s="131"/>
      <c r="U1" s="132"/>
      <c r="V1" s="133" t="s">
        <v>1</v>
      </c>
      <c r="W1" s="131"/>
      <c r="X1" s="132"/>
      <c r="Y1" s="135"/>
    </row>
    <row r="2" spans="1:29" ht="40.5" customHeight="1">
      <c r="A2" s="1348"/>
      <c r="B2" s="1349"/>
      <c r="C2" s="1351"/>
      <c r="D2" s="137" t="s">
        <v>67</v>
      </c>
      <c r="E2" s="138" t="s">
        <v>68</v>
      </c>
      <c r="F2" s="139" t="s">
        <v>69</v>
      </c>
      <c r="G2" s="140" t="s">
        <v>67</v>
      </c>
      <c r="H2" s="138" t="s">
        <v>68</v>
      </c>
      <c r="I2" s="139" t="s">
        <v>69</v>
      </c>
      <c r="J2" s="140" t="s">
        <v>67</v>
      </c>
      <c r="K2" s="138" t="s">
        <v>68</v>
      </c>
      <c r="L2" s="141" t="s">
        <v>69</v>
      </c>
      <c r="M2" s="137" t="s">
        <v>67</v>
      </c>
      <c r="N2" s="138" t="s">
        <v>68</v>
      </c>
      <c r="O2" s="139" t="s">
        <v>69</v>
      </c>
      <c r="P2" s="140" t="s">
        <v>67</v>
      </c>
      <c r="Q2" s="138" t="s">
        <v>68</v>
      </c>
      <c r="R2" s="141" t="s">
        <v>69</v>
      </c>
      <c r="S2" s="137" t="s">
        <v>67</v>
      </c>
      <c r="T2" s="138" t="s">
        <v>68</v>
      </c>
      <c r="U2" s="139" t="s">
        <v>69</v>
      </c>
      <c r="V2" s="140" t="s">
        <v>67</v>
      </c>
      <c r="W2" s="138" t="s">
        <v>68</v>
      </c>
      <c r="X2" s="139" t="s">
        <v>69</v>
      </c>
      <c r="Y2" s="142" t="s">
        <v>70</v>
      </c>
      <c r="Z2" s="140" t="s">
        <v>67</v>
      </c>
      <c r="AA2" s="138" t="s">
        <v>68</v>
      </c>
    </row>
    <row r="3" spans="1:29" ht="40.5" customHeight="1">
      <c r="A3" s="1352" t="s">
        <v>5</v>
      </c>
      <c r="B3" s="143" t="s">
        <v>2</v>
      </c>
      <c r="C3" s="144">
        <f>'3.발생현황'!Y54</f>
        <v>20</v>
      </c>
      <c r="D3" s="145">
        <f>'3.발생현황'!H54</f>
        <v>1</v>
      </c>
      <c r="E3" s="146">
        <f>'3.종료현황'!H56</f>
        <v>3</v>
      </c>
      <c r="F3" s="143">
        <f>C3+D3-E3</f>
        <v>18</v>
      </c>
      <c r="G3" s="147">
        <f>'3.발생현황'!J54</f>
        <v>0</v>
      </c>
      <c r="H3" s="146">
        <f>'3.종료현황'!J56</f>
        <v>0</v>
      </c>
      <c r="I3" s="148">
        <f>F3+G3-H3</f>
        <v>18</v>
      </c>
      <c r="J3" s="145">
        <f>'3.발생현황'!L54</f>
        <v>4</v>
      </c>
      <c r="K3" s="146">
        <f>'3.종료현황'!L56</f>
        <v>0</v>
      </c>
      <c r="L3" s="143">
        <f>I3+J3-K3</f>
        <v>22</v>
      </c>
      <c r="M3" s="147">
        <f>'3.발생현황'!N54</f>
        <v>1</v>
      </c>
      <c r="N3" s="146">
        <f>'3.종료현황'!N56</f>
        <v>1</v>
      </c>
      <c r="O3" s="148">
        <f>L3+M3-N3</f>
        <v>22</v>
      </c>
      <c r="P3" s="145">
        <f>'3.발생현황'!P54</f>
        <v>0</v>
      </c>
      <c r="Q3" s="146">
        <f>'3.종료현황'!P56</f>
        <v>0</v>
      </c>
      <c r="R3" s="143">
        <f>O3+P3-Q3</f>
        <v>22</v>
      </c>
      <c r="S3" s="147">
        <f>'3.발생현황'!R54</f>
        <v>0</v>
      </c>
      <c r="T3" s="146">
        <f>'3.종료현황'!R56</f>
        <v>1</v>
      </c>
      <c r="U3" s="148">
        <f>R3+S3-T3</f>
        <v>21</v>
      </c>
      <c r="V3" s="145">
        <f>'3.발생현황'!T54</f>
        <v>6</v>
      </c>
      <c r="W3" s="145">
        <f>'3.종료현황'!T56</f>
        <v>5</v>
      </c>
      <c r="X3" s="143">
        <f>U3+V3-W3</f>
        <v>22</v>
      </c>
      <c r="Y3" s="149">
        <f t="shared" ref="Y3:Y29" si="0">AVERAGE(F3,I3,L3,O3,R3,U3,,,,,,)</f>
        <v>10.25</v>
      </c>
      <c r="Z3" s="207">
        <f t="shared" ref="Z3:Z29" si="1">D3+G3+J3+M3+P3+S3</f>
        <v>6</v>
      </c>
      <c r="AA3" s="207">
        <f t="shared" ref="AA3:AA29" si="2">E3+H3+K3+N3+Q3+T3</f>
        <v>5</v>
      </c>
      <c r="AB3" s="136" t="b">
        <f>V3=Z3</f>
        <v>1</v>
      </c>
      <c r="AC3" s="136" t="b">
        <f>W3=AA3</f>
        <v>1</v>
      </c>
    </row>
    <row r="4" spans="1:29" ht="40.5" customHeight="1">
      <c r="A4" s="1344"/>
      <c r="B4" s="150" t="s">
        <v>3</v>
      </c>
      <c r="C4" s="151">
        <f>'3.발생현황'!Y55</f>
        <v>22</v>
      </c>
      <c r="D4" s="152">
        <f>'3.발생현황'!H55</f>
        <v>0</v>
      </c>
      <c r="E4" s="153">
        <f>'3.종료현황'!H57</f>
        <v>5</v>
      </c>
      <c r="F4" s="150">
        <f t="shared" ref="F4:F29" si="3">C4+D4-E4</f>
        <v>17</v>
      </c>
      <c r="G4" s="154">
        <f>'3.발생현황'!J55</f>
        <v>0</v>
      </c>
      <c r="H4" s="153">
        <f>'3.종료현황'!J57</f>
        <v>0</v>
      </c>
      <c r="I4" s="155">
        <f t="shared" ref="I4:I29" si="4">F4+G4-H4</f>
        <v>17</v>
      </c>
      <c r="J4" s="152">
        <f>'3.발생현황'!L55</f>
        <v>11</v>
      </c>
      <c r="K4" s="153">
        <f>'3.종료현황'!L57</f>
        <v>6</v>
      </c>
      <c r="L4" s="150">
        <f t="shared" ref="L4:L29" si="5">I4+J4-K4</f>
        <v>22</v>
      </c>
      <c r="M4" s="154">
        <f>'3.발생현황'!N55</f>
        <v>6</v>
      </c>
      <c r="N4" s="153">
        <f>'3.종료현황'!N57</f>
        <v>6</v>
      </c>
      <c r="O4" s="155">
        <f t="shared" ref="O4:O29" si="6">L4+M4-N4</f>
        <v>22</v>
      </c>
      <c r="P4" s="152">
        <f>'3.발생현황'!P55</f>
        <v>3</v>
      </c>
      <c r="Q4" s="153">
        <f>'3.종료현황'!P57</f>
        <v>2</v>
      </c>
      <c r="R4" s="150">
        <f t="shared" ref="R4:R29" si="7">O4+P4-Q4</f>
        <v>23</v>
      </c>
      <c r="S4" s="154">
        <f>'3.발생현황'!R55</f>
        <v>12</v>
      </c>
      <c r="T4" s="153">
        <f>'3.종료현황'!R57</f>
        <v>6</v>
      </c>
      <c r="U4" s="155">
        <f t="shared" ref="U4:U29" si="8">R4+S4-T4</f>
        <v>29</v>
      </c>
      <c r="V4" s="152">
        <f>'3.발생현황'!T55</f>
        <v>32</v>
      </c>
      <c r="W4" s="156">
        <f>'3.종료현황'!T57</f>
        <v>25</v>
      </c>
      <c r="X4" s="150">
        <f t="shared" ref="X4:X29" si="9">U4+V4-W4</f>
        <v>36</v>
      </c>
      <c r="Y4" s="157">
        <f t="shared" si="0"/>
        <v>10.833333333333334</v>
      </c>
      <c r="Z4" s="207">
        <f t="shared" si="1"/>
        <v>32</v>
      </c>
      <c r="AA4" s="207">
        <f t="shared" si="2"/>
        <v>25</v>
      </c>
      <c r="AB4" s="136" t="b">
        <f t="shared" ref="AB4:AB29" si="10">V4=Z4</f>
        <v>1</v>
      </c>
      <c r="AC4" s="136" t="b">
        <f t="shared" ref="AC4:AC29" si="11">W4=AA4</f>
        <v>1</v>
      </c>
    </row>
    <row r="5" spans="1:29" ht="40.5" customHeight="1">
      <c r="A5" s="1353"/>
      <c r="B5" s="158" t="s">
        <v>1</v>
      </c>
      <c r="C5" s="159">
        <f>'3.발생현황'!Y56</f>
        <v>42</v>
      </c>
      <c r="D5" s="160">
        <f>'3.발생현황'!H56</f>
        <v>1</v>
      </c>
      <c r="E5" s="161">
        <f>'3.종료현황'!H58</f>
        <v>8</v>
      </c>
      <c r="F5" s="158">
        <f t="shared" si="3"/>
        <v>35</v>
      </c>
      <c r="G5" s="162">
        <f>'3.발생현황'!J56</f>
        <v>0</v>
      </c>
      <c r="H5" s="161">
        <f>'3.종료현황'!J58</f>
        <v>0</v>
      </c>
      <c r="I5" s="163">
        <f t="shared" si="4"/>
        <v>35</v>
      </c>
      <c r="J5" s="160">
        <f>'3.발생현황'!L56</f>
        <v>15</v>
      </c>
      <c r="K5" s="161">
        <f>'3.종료현황'!L58</f>
        <v>6</v>
      </c>
      <c r="L5" s="158">
        <f t="shared" si="5"/>
        <v>44</v>
      </c>
      <c r="M5" s="162">
        <f>'3.발생현황'!N56</f>
        <v>7</v>
      </c>
      <c r="N5" s="161">
        <f>'3.종료현황'!N58</f>
        <v>7</v>
      </c>
      <c r="O5" s="163">
        <f t="shared" si="6"/>
        <v>44</v>
      </c>
      <c r="P5" s="160">
        <f>'3.발생현황'!P56</f>
        <v>3</v>
      </c>
      <c r="Q5" s="161">
        <f>'3.종료현황'!P58</f>
        <v>2</v>
      </c>
      <c r="R5" s="158">
        <f t="shared" si="7"/>
        <v>45</v>
      </c>
      <c r="S5" s="162">
        <f>'3.발생현황'!R56</f>
        <v>12</v>
      </c>
      <c r="T5" s="161">
        <f>'3.종료현황'!R58</f>
        <v>7</v>
      </c>
      <c r="U5" s="163">
        <f t="shared" si="8"/>
        <v>50</v>
      </c>
      <c r="V5" s="160">
        <f>'3.발생현황'!T56</f>
        <v>38</v>
      </c>
      <c r="W5" s="164">
        <f>'3.종료현황'!T58</f>
        <v>30</v>
      </c>
      <c r="X5" s="158">
        <f t="shared" si="9"/>
        <v>58</v>
      </c>
      <c r="Y5" s="165">
        <f t="shared" si="0"/>
        <v>21.083333333333332</v>
      </c>
      <c r="Z5" s="207">
        <f t="shared" si="1"/>
        <v>38</v>
      </c>
      <c r="AA5" s="207">
        <f t="shared" si="2"/>
        <v>30</v>
      </c>
      <c r="AB5" s="136" t="b">
        <f t="shared" si="10"/>
        <v>1</v>
      </c>
      <c r="AC5" s="136" t="b">
        <f t="shared" si="11"/>
        <v>1</v>
      </c>
    </row>
    <row r="6" spans="1:29" ht="40.5" customHeight="1">
      <c r="A6" s="1343" t="s">
        <v>6</v>
      </c>
      <c r="B6" s="166" t="s">
        <v>2</v>
      </c>
      <c r="C6" s="167">
        <f>'3.발생현황'!Y60</f>
        <v>64</v>
      </c>
      <c r="D6" s="168">
        <f>'3.발생현황'!H60</f>
        <v>2</v>
      </c>
      <c r="E6" s="169">
        <f>'3.종료현황'!H62</f>
        <v>3</v>
      </c>
      <c r="F6" s="166">
        <f t="shared" si="3"/>
        <v>63</v>
      </c>
      <c r="G6" s="170">
        <f>'3.발생현황'!J60</f>
        <v>2</v>
      </c>
      <c r="H6" s="169">
        <f>'3.종료현황'!J62</f>
        <v>2</v>
      </c>
      <c r="I6" s="171">
        <f t="shared" si="4"/>
        <v>63</v>
      </c>
      <c r="J6" s="168">
        <f>'3.발생현황'!L60</f>
        <v>0</v>
      </c>
      <c r="K6" s="169">
        <f>'3.종료현황'!L62</f>
        <v>0</v>
      </c>
      <c r="L6" s="166">
        <f t="shared" si="5"/>
        <v>63</v>
      </c>
      <c r="M6" s="170">
        <f>'3.발생현황'!N60</f>
        <v>3</v>
      </c>
      <c r="N6" s="169">
        <f>'3.종료현황'!N62</f>
        <v>3</v>
      </c>
      <c r="O6" s="171">
        <f t="shared" si="6"/>
        <v>63</v>
      </c>
      <c r="P6" s="168">
        <f>'3.발생현황'!P60</f>
        <v>2</v>
      </c>
      <c r="Q6" s="169">
        <f>'3.종료현황'!P62</f>
        <v>4</v>
      </c>
      <c r="R6" s="166">
        <f t="shared" si="7"/>
        <v>61</v>
      </c>
      <c r="S6" s="170">
        <f>'3.발생현황'!R60</f>
        <v>3</v>
      </c>
      <c r="T6" s="169">
        <f>'3.종료현황'!R62</f>
        <v>1</v>
      </c>
      <c r="U6" s="171">
        <f t="shared" si="8"/>
        <v>63</v>
      </c>
      <c r="V6" s="168">
        <f>'3.발생현황'!T60</f>
        <v>12</v>
      </c>
      <c r="W6" s="172">
        <f>'3.종료현황'!T62</f>
        <v>13</v>
      </c>
      <c r="X6" s="166">
        <f t="shared" si="9"/>
        <v>62</v>
      </c>
      <c r="Y6" s="173">
        <f t="shared" si="0"/>
        <v>31.333333333333332</v>
      </c>
      <c r="Z6" s="207">
        <f t="shared" si="1"/>
        <v>12</v>
      </c>
      <c r="AA6" s="207">
        <f t="shared" si="2"/>
        <v>13</v>
      </c>
      <c r="AB6" s="136" t="b">
        <f t="shared" si="10"/>
        <v>1</v>
      </c>
      <c r="AC6" s="136" t="b">
        <f t="shared" si="11"/>
        <v>1</v>
      </c>
    </row>
    <row r="7" spans="1:29" ht="40.5" customHeight="1">
      <c r="A7" s="1344"/>
      <c r="B7" s="150" t="s">
        <v>3</v>
      </c>
      <c r="C7" s="151">
        <f>'3.발생현황'!Y61</f>
        <v>23</v>
      </c>
      <c r="D7" s="152">
        <f>'3.발생현황'!H61</f>
        <v>1</v>
      </c>
      <c r="E7" s="153">
        <f>'3.종료현황'!H63</f>
        <v>7</v>
      </c>
      <c r="F7" s="150">
        <f t="shared" si="3"/>
        <v>17</v>
      </c>
      <c r="G7" s="154">
        <f>'3.발생현황'!J61</f>
        <v>1</v>
      </c>
      <c r="H7" s="153">
        <f>'3.종료현황'!J63</f>
        <v>0</v>
      </c>
      <c r="I7" s="155">
        <f t="shared" si="4"/>
        <v>18</v>
      </c>
      <c r="J7" s="152">
        <f>'3.발생현황'!L61</f>
        <v>5</v>
      </c>
      <c r="K7" s="153">
        <f>'3.종료현황'!L63</f>
        <v>2</v>
      </c>
      <c r="L7" s="150">
        <f t="shared" si="5"/>
        <v>21</v>
      </c>
      <c r="M7" s="154">
        <f>'3.발생현황'!N61</f>
        <v>7</v>
      </c>
      <c r="N7" s="153">
        <f>'3.종료현황'!N63</f>
        <v>3</v>
      </c>
      <c r="O7" s="155">
        <f t="shared" si="6"/>
        <v>25</v>
      </c>
      <c r="P7" s="152">
        <f>'3.발생현황'!P61</f>
        <v>8</v>
      </c>
      <c r="Q7" s="153">
        <f>'3.종료현황'!P63</f>
        <v>2</v>
      </c>
      <c r="R7" s="150">
        <f t="shared" si="7"/>
        <v>31</v>
      </c>
      <c r="S7" s="154">
        <f>'3.발생현황'!R61</f>
        <v>7</v>
      </c>
      <c r="T7" s="153">
        <f>'3.종료현황'!R63</f>
        <v>6</v>
      </c>
      <c r="U7" s="155">
        <f t="shared" si="8"/>
        <v>32</v>
      </c>
      <c r="V7" s="152">
        <f>'3.발생현황'!T61</f>
        <v>29</v>
      </c>
      <c r="W7" s="156">
        <f>'3.종료현황'!T63</f>
        <v>20</v>
      </c>
      <c r="X7" s="150">
        <f t="shared" si="9"/>
        <v>41</v>
      </c>
      <c r="Y7" s="157">
        <f t="shared" si="0"/>
        <v>12</v>
      </c>
      <c r="Z7" s="207">
        <f t="shared" si="1"/>
        <v>29</v>
      </c>
      <c r="AA7" s="207">
        <f t="shared" si="2"/>
        <v>20</v>
      </c>
      <c r="AB7" s="136" t="b">
        <f t="shared" si="10"/>
        <v>1</v>
      </c>
      <c r="AC7" s="136" t="b">
        <f t="shared" si="11"/>
        <v>1</v>
      </c>
    </row>
    <row r="8" spans="1:29" ht="40.5" customHeight="1">
      <c r="A8" s="1345"/>
      <c r="B8" s="174" t="s">
        <v>1</v>
      </c>
      <c r="C8" s="175">
        <f>'3.발생현황'!Y62</f>
        <v>87</v>
      </c>
      <c r="D8" s="176">
        <f>'3.발생현황'!H62</f>
        <v>3</v>
      </c>
      <c r="E8" s="177">
        <f>'3.종료현황'!H64</f>
        <v>10</v>
      </c>
      <c r="F8" s="174">
        <f t="shared" si="3"/>
        <v>80</v>
      </c>
      <c r="G8" s="178">
        <f>'3.발생현황'!J62</f>
        <v>3</v>
      </c>
      <c r="H8" s="177">
        <f>'3.종료현황'!J64</f>
        <v>2</v>
      </c>
      <c r="I8" s="179">
        <f t="shared" si="4"/>
        <v>81</v>
      </c>
      <c r="J8" s="176">
        <f>'3.발생현황'!L62</f>
        <v>5</v>
      </c>
      <c r="K8" s="177">
        <f>'3.종료현황'!L64</f>
        <v>2</v>
      </c>
      <c r="L8" s="174">
        <f t="shared" si="5"/>
        <v>84</v>
      </c>
      <c r="M8" s="178">
        <f>'3.발생현황'!N62</f>
        <v>10</v>
      </c>
      <c r="N8" s="177">
        <f>'3.종료현황'!N64</f>
        <v>6</v>
      </c>
      <c r="O8" s="179">
        <f t="shared" si="6"/>
        <v>88</v>
      </c>
      <c r="P8" s="176">
        <f>'3.발생현황'!P62</f>
        <v>10</v>
      </c>
      <c r="Q8" s="177">
        <f>'3.종료현황'!P64</f>
        <v>6</v>
      </c>
      <c r="R8" s="174">
        <f t="shared" si="7"/>
        <v>92</v>
      </c>
      <c r="S8" s="178">
        <f>'3.발생현황'!R62</f>
        <v>10</v>
      </c>
      <c r="T8" s="177">
        <f>'3.종료현황'!R64</f>
        <v>7</v>
      </c>
      <c r="U8" s="179">
        <f t="shared" si="8"/>
        <v>95</v>
      </c>
      <c r="V8" s="176">
        <f>'3.발생현황'!T62</f>
        <v>41</v>
      </c>
      <c r="W8" s="180">
        <f>'3.종료현황'!T64</f>
        <v>33</v>
      </c>
      <c r="X8" s="174">
        <f t="shared" si="9"/>
        <v>103</v>
      </c>
      <c r="Y8" s="181">
        <f t="shared" si="0"/>
        <v>43.333333333333336</v>
      </c>
      <c r="Z8" s="207">
        <f t="shared" si="1"/>
        <v>41</v>
      </c>
      <c r="AA8" s="207">
        <f t="shared" si="2"/>
        <v>33</v>
      </c>
      <c r="AB8" s="136" t="b">
        <f t="shared" si="10"/>
        <v>1</v>
      </c>
      <c r="AC8" s="136" t="b">
        <f t="shared" si="11"/>
        <v>1</v>
      </c>
    </row>
    <row r="9" spans="1:29" ht="40.5" customHeight="1">
      <c r="A9" s="1352" t="s">
        <v>71</v>
      </c>
      <c r="B9" s="143" t="s">
        <v>2</v>
      </c>
      <c r="C9" s="144">
        <f>'3.발생현황'!Y63</f>
        <v>27</v>
      </c>
      <c r="D9" s="145">
        <f>'3.발생현황'!H63</f>
        <v>1</v>
      </c>
      <c r="E9" s="146">
        <f>'3.종료현황'!H65</f>
        <v>10</v>
      </c>
      <c r="F9" s="143">
        <f t="shared" si="3"/>
        <v>18</v>
      </c>
      <c r="G9" s="147">
        <f>'3.발생현황'!J63</f>
        <v>0</v>
      </c>
      <c r="H9" s="146">
        <f>'3.종료현황'!J65</f>
        <v>0</v>
      </c>
      <c r="I9" s="148">
        <f t="shared" si="4"/>
        <v>18</v>
      </c>
      <c r="J9" s="145">
        <f>'3.발생현황'!L63</f>
        <v>0</v>
      </c>
      <c r="K9" s="146">
        <f>'3.종료현황'!L65</f>
        <v>0</v>
      </c>
      <c r="L9" s="143">
        <f t="shared" si="5"/>
        <v>18</v>
      </c>
      <c r="M9" s="147">
        <f>'3.발생현황'!N63</f>
        <v>0</v>
      </c>
      <c r="N9" s="146">
        <f>'3.종료현황'!N65</f>
        <v>1</v>
      </c>
      <c r="O9" s="148">
        <f t="shared" si="6"/>
        <v>17</v>
      </c>
      <c r="P9" s="145">
        <f>'3.발생현황'!P63</f>
        <v>0</v>
      </c>
      <c r="Q9" s="146">
        <f>'3.종료현황'!P65</f>
        <v>0</v>
      </c>
      <c r="R9" s="143">
        <f t="shared" si="7"/>
        <v>17</v>
      </c>
      <c r="S9" s="147">
        <f>'3.발생현황'!R63</f>
        <v>0</v>
      </c>
      <c r="T9" s="146">
        <f>'3.종료현황'!R65</f>
        <v>0</v>
      </c>
      <c r="U9" s="148">
        <f t="shared" si="8"/>
        <v>17</v>
      </c>
      <c r="V9" s="145">
        <f>'3.발생현황'!T63</f>
        <v>1</v>
      </c>
      <c r="W9" s="182">
        <f>'3.종료현황'!T65</f>
        <v>11</v>
      </c>
      <c r="X9" s="143">
        <f t="shared" si="9"/>
        <v>7</v>
      </c>
      <c r="Y9" s="149">
        <f t="shared" si="0"/>
        <v>8.75</v>
      </c>
      <c r="Z9" s="207">
        <f t="shared" si="1"/>
        <v>1</v>
      </c>
      <c r="AA9" s="207">
        <f t="shared" si="2"/>
        <v>11</v>
      </c>
      <c r="AB9" s="136" t="b">
        <f t="shared" si="10"/>
        <v>1</v>
      </c>
      <c r="AC9" s="136" t="b">
        <f t="shared" si="11"/>
        <v>1</v>
      </c>
    </row>
    <row r="10" spans="1:29" ht="40.5" customHeight="1">
      <c r="A10" s="1344"/>
      <c r="B10" s="150" t="s">
        <v>3</v>
      </c>
      <c r="C10" s="151">
        <f>'3.발생현황'!Y64</f>
        <v>39</v>
      </c>
      <c r="D10" s="152">
        <f>'3.발생현황'!H64</f>
        <v>0</v>
      </c>
      <c r="E10" s="153">
        <f>'3.종료현황'!H66</f>
        <v>8</v>
      </c>
      <c r="F10" s="150">
        <f t="shared" si="3"/>
        <v>31</v>
      </c>
      <c r="G10" s="154">
        <f>'3.발생현황'!J64</f>
        <v>1</v>
      </c>
      <c r="H10" s="153">
        <f>'3.종료현황'!J66</f>
        <v>2</v>
      </c>
      <c r="I10" s="155">
        <f t="shared" si="4"/>
        <v>30</v>
      </c>
      <c r="J10" s="152">
        <f>'3.발생현황'!L64</f>
        <v>3</v>
      </c>
      <c r="K10" s="153">
        <f>'3.종료현황'!L66</f>
        <v>1</v>
      </c>
      <c r="L10" s="150">
        <f t="shared" si="5"/>
        <v>32</v>
      </c>
      <c r="M10" s="154">
        <f>'3.발생현황'!N64</f>
        <v>5</v>
      </c>
      <c r="N10" s="153">
        <f>'3.종료현황'!N66</f>
        <v>3</v>
      </c>
      <c r="O10" s="155">
        <f t="shared" si="6"/>
        <v>34</v>
      </c>
      <c r="P10" s="152">
        <f>'3.발생현황'!P64</f>
        <v>1</v>
      </c>
      <c r="Q10" s="153">
        <f>'3.종료현황'!P66</f>
        <v>0</v>
      </c>
      <c r="R10" s="150">
        <f t="shared" si="7"/>
        <v>35</v>
      </c>
      <c r="S10" s="154">
        <f>'3.발생현황'!R64</f>
        <v>1</v>
      </c>
      <c r="T10" s="153">
        <f>'3.종료현황'!R66</f>
        <v>6</v>
      </c>
      <c r="U10" s="155">
        <f t="shared" si="8"/>
        <v>30</v>
      </c>
      <c r="V10" s="152">
        <f>'3.발생현황'!T64</f>
        <v>11</v>
      </c>
      <c r="W10" s="156">
        <f>'3.종료현황'!T66</f>
        <v>20</v>
      </c>
      <c r="X10" s="150">
        <f t="shared" si="9"/>
        <v>21</v>
      </c>
      <c r="Y10" s="157">
        <f t="shared" si="0"/>
        <v>16</v>
      </c>
      <c r="Z10" s="207">
        <f t="shared" si="1"/>
        <v>11</v>
      </c>
      <c r="AA10" s="207">
        <f t="shared" si="2"/>
        <v>20</v>
      </c>
      <c r="AB10" s="136" t="b">
        <f t="shared" si="10"/>
        <v>1</v>
      </c>
      <c r="AC10" s="136" t="b">
        <f t="shared" si="11"/>
        <v>1</v>
      </c>
    </row>
    <row r="11" spans="1:29" ht="40.5" customHeight="1">
      <c r="A11" s="1353"/>
      <c r="B11" s="158" t="s">
        <v>1</v>
      </c>
      <c r="C11" s="159">
        <f>'3.발생현황'!Y65</f>
        <v>66</v>
      </c>
      <c r="D11" s="160">
        <f>'3.발생현황'!H65</f>
        <v>1</v>
      </c>
      <c r="E11" s="161">
        <f>'3.종료현황'!H67</f>
        <v>18</v>
      </c>
      <c r="F11" s="158">
        <f t="shared" si="3"/>
        <v>49</v>
      </c>
      <c r="G11" s="162">
        <f>'3.발생현황'!J65</f>
        <v>1</v>
      </c>
      <c r="H11" s="161">
        <f>'3.종료현황'!J67</f>
        <v>2</v>
      </c>
      <c r="I11" s="163">
        <f t="shared" si="4"/>
        <v>48</v>
      </c>
      <c r="J11" s="160">
        <f>'3.발생현황'!L65</f>
        <v>3</v>
      </c>
      <c r="K11" s="161">
        <f>'3.종료현황'!L67</f>
        <v>1</v>
      </c>
      <c r="L11" s="158">
        <f t="shared" si="5"/>
        <v>50</v>
      </c>
      <c r="M11" s="162">
        <f>'3.발생현황'!N65</f>
        <v>5</v>
      </c>
      <c r="N11" s="161">
        <f>'3.종료현황'!N67</f>
        <v>4</v>
      </c>
      <c r="O11" s="163">
        <f t="shared" si="6"/>
        <v>51</v>
      </c>
      <c r="P11" s="160">
        <f>'3.발생현황'!P65</f>
        <v>1</v>
      </c>
      <c r="Q11" s="161">
        <f>'3.종료현황'!P67</f>
        <v>0</v>
      </c>
      <c r="R11" s="158">
        <f t="shared" si="7"/>
        <v>52</v>
      </c>
      <c r="S11" s="162">
        <f>'3.발생현황'!R65</f>
        <v>1</v>
      </c>
      <c r="T11" s="161">
        <f>'3.종료현황'!R67</f>
        <v>6</v>
      </c>
      <c r="U11" s="163">
        <f t="shared" si="8"/>
        <v>47</v>
      </c>
      <c r="V11" s="160">
        <f>'3.발생현황'!T65</f>
        <v>12</v>
      </c>
      <c r="W11" s="164">
        <f>'3.종료현황'!T67</f>
        <v>31</v>
      </c>
      <c r="X11" s="158">
        <f t="shared" si="9"/>
        <v>28</v>
      </c>
      <c r="Y11" s="165">
        <f t="shared" si="0"/>
        <v>24.75</v>
      </c>
      <c r="Z11" s="207">
        <f t="shared" si="1"/>
        <v>12</v>
      </c>
      <c r="AA11" s="207">
        <f t="shared" si="2"/>
        <v>31</v>
      </c>
      <c r="AB11" s="136" t="b">
        <f t="shared" si="10"/>
        <v>1</v>
      </c>
      <c r="AC11" s="136" t="b">
        <f t="shared" si="11"/>
        <v>1</v>
      </c>
    </row>
    <row r="12" spans="1:29" ht="40.5" customHeight="1">
      <c r="A12" s="1343" t="s">
        <v>7</v>
      </c>
      <c r="B12" s="166" t="s">
        <v>2</v>
      </c>
      <c r="C12" s="167">
        <f>'3.발생현황'!Y66</f>
        <v>8</v>
      </c>
      <c r="D12" s="168">
        <f>'3.발생현황'!H66</f>
        <v>0</v>
      </c>
      <c r="E12" s="169">
        <f>'3.종료현황'!H68</f>
        <v>1</v>
      </c>
      <c r="F12" s="166">
        <f t="shared" si="3"/>
        <v>7</v>
      </c>
      <c r="G12" s="170">
        <f>'3.발생현황'!J66</f>
        <v>0</v>
      </c>
      <c r="H12" s="169">
        <f>'3.종료현황'!J68</f>
        <v>0</v>
      </c>
      <c r="I12" s="171">
        <f t="shared" si="4"/>
        <v>7</v>
      </c>
      <c r="J12" s="168">
        <f>'3.발생현황'!L66</f>
        <v>1</v>
      </c>
      <c r="K12" s="169">
        <f>'3.종료현황'!L68</f>
        <v>0</v>
      </c>
      <c r="L12" s="166">
        <f t="shared" si="5"/>
        <v>8</v>
      </c>
      <c r="M12" s="170">
        <f>'3.발생현황'!N66</f>
        <v>0</v>
      </c>
      <c r="N12" s="169">
        <f>'3.종료현황'!N68</f>
        <v>1</v>
      </c>
      <c r="O12" s="171">
        <f t="shared" si="6"/>
        <v>7</v>
      </c>
      <c r="P12" s="168">
        <f>'3.발생현황'!P66</f>
        <v>0</v>
      </c>
      <c r="Q12" s="169">
        <f>'3.종료현황'!P68</f>
        <v>0</v>
      </c>
      <c r="R12" s="166">
        <f t="shared" si="7"/>
        <v>7</v>
      </c>
      <c r="S12" s="170">
        <f>'3.발생현황'!R66</f>
        <v>0</v>
      </c>
      <c r="T12" s="169">
        <f>'3.종료현황'!R68</f>
        <v>0</v>
      </c>
      <c r="U12" s="171">
        <f t="shared" si="8"/>
        <v>7</v>
      </c>
      <c r="V12" s="168">
        <f>'3.발생현황'!T66</f>
        <v>1</v>
      </c>
      <c r="W12" s="172">
        <f>'3.종료현황'!T68</f>
        <v>2</v>
      </c>
      <c r="X12" s="166">
        <f t="shared" si="9"/>
        <v>6</v>
      </c>
      <c r="Y12" s="173">
        <f t="shared" si="0"/>
        <v>3.5833333333333335</v>
      </c>
      <c r="Z12" s="207">
        <f t="shared" si="1"/>
        <v>1</v>
      </c>
      <c r="AA12" s="207">
        <f t="shared" si="2"/>
        <v>2</v>
      </c>
      <c r="AB12" s="136" t="b">
        <f t="shared" si="10"/>
        <v>1</v>
      </c>
      <c r="AC12" s="136" t="b">
        <f t="shared" si="11"/>
        <v>1</v>
      </c>
    </row>
    <row r="13" spans="1:29" ht="40.5" customHeight="1">
      <c r="A13" s="1344"/>
      <c r="B13" s="150" t="s">
        <v>3</v>
      </c>
      <c r="C13" s="151">
        <f>'3.발생현황'!Y67</f>
        <v>17</v>
      </c>
      <c r="D13" s="152">
        <f>'3.발생현황'!H67</f>
        <v>2</v>
      </c>
      <c r="E13" s="153">
        <f>'3.종료현황'!H69</f>
        <v>1</v>
      </c>
      <c r="F13" s="150">
        <f t="shared" si="3"/>
        <v>18</v>
      </c>
      <c r="G13" s="154">
        <f>'3.발생현황'!J67</f>
        <v>4</v>
      </c>
      <c r="H13" s="153">
        <f>'3.종료현황'!J69</f>
        <v>3</v>
      </c>
      <c r="I13" s="155">
        <f t="shared" si="4"/>
        <v>19</v>
      </c>
      <c r="J13" s="152">
        <f>'3.발생현황'!L67</f>
        <v>8</v>
      </c>
      <c r="K13" s="153">
        <f>'3.종료현황'!L69</f>
        <v>6</v>
      </c>
      <c r="L13" s="150">
        <f t="shared" si="5"/>
        <v>21</v>
      </c>
      <c r="M13" s="154">
        <f>'3.발생현황'!N67</f>
        <v>14</v>
      </c>
      <c r="N13" s="153">
        <f>'3.종료현황'!N69</f>
        <v>11</v>
      </c>
      <c r="O13" s="155">
        <f t="shared" si="6"/>
        <v>24</v>
      </c>
      <c r="P13" s="152">
        <f>'3.발생현황'!P67</f>
        <v>8</v>
      </c>
      <c r="Q13" s="153">
        <f>'3.종료현황'!P69</f>
        <v>3</v>
      </c>
      <c r="R13" s="150">
        <f t="shared" si="7"/>
        <v>29</v>
      </c>
      <c r="S13" s="154">
        <f>'3.발생현황'!R67</f>
        <v>3</v>
      </c>
      <c r="T13" s="153">
        <f>'3.종료현황'!R69</f>
        <v>3</v>
      </c>
      <c r="U13" s="155">
        <f t="shared" si="8"/>
        <v>29</v>
      </c>
      <c r="V13" s="152">
        <f>'3.발생현황'!T67</f>
        <v>39</v>
      </c>
      <c r="W13" s="156">
        <f>'3.종료현황'!T69</f>
        <v>27</v>
      </c>
      <c r="X13" s="150">
        <f t="shared" si="9"/>
        <v>41</v>
      </c>
      <c r="Y13" s="157">
        <f t="shared" si="0"/>
        <v>11.666666666666666</v>
      </c>
      <c r="Z13" s="207">
        <f t="shared" si="1"/>
        <v>39</v>
      </c>
      <c r="AA13" s="207">
        <f t="shared" si="2"/>
        <v>27</v>
      </c>
      <c r="AB13" s="136" t="b">
        <f t="shared" si="10"/>
        <v>1</v>
      </c>
      <c r="AC13" s="136" t="b">
        <f t="shared" si="11"/>
        <v>1</v>
      </c>
    </row>
    <row r="14" spans="1:29" ht="40.5" customHeight="1">
      <c r="A14" s="1345"/>
      <c r="B14" s="174" t="s">
        <v>1</v>
      </c>
      <c r="C14" s="175">
        <f>'3.발생현황'!Y68</f>
        <v>25</v>
      </c>
      <c r="D14" s="176">
        <f>'3.발생현황'!H68</f>
        <v>2</v>
      </c>
      <c r="E14" s="177">
        <f>'3.종료현황'!H70</f>
        <v>2</v>
      </c>
      <c r="F14" s="174">
        <f t="shared" si="3"/>
        <v>25</v>
      </c>
      <c r="G14" s="178">
        <f>'3.발생현황'!J68</f>
        <v>4</v>
      </c>
      <c r="H14" s="177">
        <f>'3.종료현황'!J70</f>
        <v>3</v>
      </c>
      <c r="I14" s="179">
        <f t="shared" si="4"/>
        <v>26</v>
      </c>
      <c r="J14" s="176">
        <f>'3.발생현황'!L68</f>
        <v>9</v>
      </c>
      <c r="K14" s="177">
        <f>'3.종료현황'!L70</f>
        <v>6</v>
      </c>
      <c r="L14" s="174">
        <f t="shared" si="5"/>
        <v>29</v>
      </c>
      <c r="M14" s="178">
        <f>'3.발생현황'!N68</f>
        <v>14</v>
      </c>
      <c r="N14" s="177">
        <f>'3.종료현황'!N70</f>
        <v>12</v>
      </c>
      <c r="O14" s="179">
        <f t="shared" si="6"/>
        <v>31</v>
      </c>
      <c r="P14" s="176">
        <f>'3.발생현황'!P68</f>
        <v>8</v>
      </c>
      <c r="Q14" s="177">
        <f>'3.종료현황'!P70</f>
        <v>3</v>
      </c>
      <c r="R14" s="174">
        <f t="shared" si="7"/>
        <v>36</v>
      </c>
      <c r="S14" s="178">
        <f>'3.발생현황'!R68</f>
        <v>3</v>
      </c>
      <c r="T14" s="177">
        <f>'3.종료현황'!R70</f>
        <v>3</v>
      </c>
      <c r="U14" s="179">
        <f t="shared" si="8"/>
        <v>36</v>
      </c>
      <c r="V14" s="176">
        <f>'3.발생현황'!T68</f>
        <v>40</v>
      </c>
      <c r="W14" s="180">
        <f>'3.종료현황'!T70</f>
        <v>29</v>
      </c>
      <c r="X14" s="174">
        <f t="shared" si="9"/>
        <v>47</v>
      </c>
      <c r="Y14" s="181">
        <f t="shared" si="0"/>
        <v>15.25</v>
      </c>
      <c r="Z14" s="207">
        <f t="shared" si="1"/>
        <v>40</v>
      </c>
      <c r="AA14" s="207">
        <f t="shared" si="2"/>
        <v>29</v>
      </c>
      <c r="AB14" s="136" t="b">
        <f t="shared" si="10"/>
        <v>1</v>
      </c>
      <c r="AC14" s="136" t="b">
        <f t="shared" si="11"/>
        <v>1</v>
      </c>
    </row>
    <row r="15" spans="1:29" ht="40.5" customHeight="1">
      <c r="A15" s="1352" t="s">
        <v>72</v>
      </c>
      <c r="B15" s="143" t="s">
        <v>2</v>
      </c>
      <c r="C15" s="144">
        <f>'3.발생현황'!Y69</f>
        <v>11</v>
      </c>
      <c r="D15" s="145">
        <f>'3.발생현황'!H69</f>
        <v>1</v>
      </c>
      <c r="E15" s="146">
        <f>'3.종료현황'!H71</f>
        <v>3</v>
      </c>
      <c r="F15" s="143">
        <f t="shared" si="3"/>
        <v>9</v>
      </c>
      <c r="G15" s="147">
        <f>'3.발생현황'!J69</f>
        <v>0</v>
      </c>
      <c r="H15" s="146">
        <f>'3.종료현황'!J71</f>
        <v>0</v>
      </c>
      <c r="I15" s="148">
        <f t="shared" si="4"/>
        <v>9</v>
      </c>
      <c r="J15" s="145">
        <f>'3.발생현황'!L69</f>
        <v>3</v>
      </c>
      <c r="K15" s="146">
        <f>'3.종료현황'!L71</f>
        <v>0</v>
      </c>
      <c r="L15" s="143">
        <f t="shared" si="5"/>
        <v>12</v>
      </c>
      <c r="M15" s="147">
        <f>'3.발생현황'!N69</f>
        <v>0</v>
      </c>
      <c r="N15" s="146">
        <f>'3.종료현황'!N71</f>
        <v>1</v>
      </c>
      <c r="O15" s="148">
        <f t="shared" si="6"/>
        <v>11</v>
      </c>
      <c r="P15" s="145">
        <f>'3.발생현황'!P69</f>
        <v>0</v>
      </c>
      <c r="Q15" s="146">
        <f>'3.종료현황'!P71</f>
        <v>0</v>
      </c>
      <c r="R15" s="143">
        <f t="shared" si="7"/>
        <v>11</v>
      </c>
      <c r="S15" s="147">
        <f>'3.발생현황'!R69</f>
        <v>0</v>
      </c>
      <c r="T15" s="146">
        <f>'3.종료현황'!R71</f>
        <v>0</v>
      </c>
      <c r="U15" s="148">
        <f t="shared" si="8"/>
        <v>11</v>
      </c>
      <c r="V15" s="145">
        <f>'3.발생현황'!T69</f>
        <v>4</v>
      </c>
      <c r="W15" s="182">
        <f>'3.종료현황'!T71</f>
        <v>4</v>
      </c>
      <c r="X15" s="143">
        <f t="shared" si="9"/>
        <v>11</v>
      </c>
      <c r="Y15" s="149">
        <f t="shared" si="0"/>
        <v>5.25</v>
      </c>
      <c r="Z15" s="207">
        <f t="shared" si="1"/>
        <v>4</v>
      </c>
      <c r="AA15" s="207">
        <f t="shared" si="2"/>
        <v>4</v>
      </c>
      <c r="AB15" s="136" t="b">
        <f t="shared" si="10"/>
        <v>1</v>
      </c>
      <c r="AC15" s="136" t="b">
        <f t="shared" si="11"/>
        <v>1</v>
      </c>
    </row>
    <row r="16" spans="1:29" ht="40.5" customHeight="1">
      <c r="A16" s="1344"/>
      <c r="B16" s="150" t="s">
        <v>3</v>
      </c>
      <c r="C16" s="151">
        <f>'3.발생현황'!Y70</f>
        <v>17</v>
      </c>
      <c r="D16" s="152">
        <f>'3.발생현황'!H70</f>
        <v>2</v>
      </c>
      <c r="E16" s="153">
        <f>'3.종료현황'!H72</f>
        <v>6</v>
      </c>
      <c r="F16" s="150">
        <f t="shared" si="3"/>
        <v>13</v>
      </c>
      <c r="G16" s="154">
        <f>'3.발생현황'!J70</f>
        <v>1</v>
      </c>
      <c r="H16" s="153">
        <f>'3.종료현황'!J72</f>
        <v>1</v>
      </c>
      <c r="I16" s="155">
        <f t="shared" si="4"/>
        <v>13</v>
      </c>
      <c r="J16" s="152">
        <f>'3.발생현황'!L70</f>
        <v>4</v>
      </c>
      <c r="K16" s="153">
        <f>'3.종료현황'!L72</f>
        <v>1</v>
      </c>
      <c r="L16" s="150">
        <f t="shared" si="5"/>
        <v>16</v>
      </c>
      <c r="M16" s="154">
        <f>'3.발생현황'!N70</f>
        <v>5</v>
      </c>
      <c r="N16" s="153">
        <f>'3.종료현황'!N72</f>
        <v>4</v>
      </c>
      <c r="O16" s="155">
        <f t="shared" si="6"/>
        <v>17</v>
      </c>
      <c r="P16" s="152">
        <f>'3.발생현황'!P70</f>
        <v>5</v>
      </c>
      <c r="Q16" s="153">
        <f>'3.종료현황'!P72</f>
        <v>2</v>
      </c>
      <c r="R16" s="150">
        <f t="shared" si="7"/>
        <v>20</v>
      </c>
      <c r="S16" s="154">
        <f>'3.발생현황'!R70</f>
        <v>6</v>
      </c>
      <c r="T16" s="153">
        <f>'3.종료현황'!R72</f>
        <v>7</v>
      </c>
      <c r="U16" s="155">
        <f t="shared" si="8"/>
        <v>19</v>
      </c>
      <c r="V16" s="152">
        <f>'3.발생현황'!T70</f>
        <v>23</v>
      </c>
      <c r="W16" s="156">
        <f>'3.종료현황'!T72</f>
        <v>21</v>
      </c>
      <c r="X16" s="150">
        <f t="shared" si="9"/>
        <v>21</v>
      </c>
      <c r="Y16" s="157">
        <f t="shared" si="0"/>
        <v>8.1666666666666661</v>
      </c>
      <c r="Z16" s="207">
        <f t="shared" si="1"/>
        <v>23</v>
      </c>
      <c r="AA16" s="207">
        <f t="shared" si="2"/>
        <v>21</v>
      </c>
      <c r="AB16" s="136" t="b">
        <f t="shared" si="10"/>
        <v>1</v>
      </c>
      <c r="AC16" s="136" t="b">
        <f t="shared" si="11"/>
        <v>1</v>
      </c>
    </row>
    <row r="17" spans="1:29" ht="40.5" customHeight="1">
      <c r="A17" s="1353"/>
      <c r="B17" s="158" t="s">
        <v>1</v>
      </c>
      <c r="C17" s="159">
        <f>'3.발생현황'!Y71</f>
        <v>28</v>
      </c>
      <c r="D17" s="160">
        <f>'3.발생현황'!H71</f>
        <v>3</v>
      </c>
      <c r="E17" s="161">
        <f>'3.종료현황'!H73</f>
        <v>9</v>
      </c>
      <c r="F17" s="158">
        <f t="shared" si="3"/>
        <v>22</v>
      </c>
      <c r="G17" s="162">
        <f>'3.발생현황'!J71</f>
        <v>1</v>
      </c>
      <c r="H17" s="161">
        <f>'3.종료현황'!J73</f>
        <v>1</v>
      </c>
      <c r="I17" s="163">
        <f t="shared" si="4"/>
        <v>22</v>
      </c>
      <c r="J17" s="160">
        <f>'3.발생현황'!L71</f>
        <v>7</v>
      </c>
      <c r="K17" s="161">
        <f>'3.종료현황'!L73</f>
        <v>1</v>
      </c>
      <c r="L17" s="158">
        <f t="shared" si="5"/>
        <v>28</v>
      </c>
      <c r="M17" s="162">
        <f>'3.발생현황'!N71</f>
        <v>5</v>
      </c>
      <c r="N17" s="161">
        <f>'3.종료현황'!N73</f>
        <v>5</v>
      </c>
      <c r="O17" s="163">
        <f t="shared" si="6"/>
        <v>28</v>
      </c>
      <c r="P17" s="160">
        <f>'3.발생현황'!P71</f>
        <v>5</v>
      </c>
      <c r="Q17" s="161">
        <f>'3.종료현황'!P73</f>
        <v>2</v>
      </c>
      <c r="R17" s="158">
        <f t="shared" si="7"/>
        <v>31</v>
      </c>
      <c r="S17" s="162">
        <f>'3.발생현황'!R71</f>
        <v>6</v>
      </c>
      <c r="T17" s="161">
        <f>'3.종료현황'!R73</f>
        <v>7</v>
      </c>
      <c r="U17" s="163">
        <f t="shared" si="8"/>
        <v>30</v>
      </c>
      <c r="V17" s="160">
        <f>'3.발생현황'!T71</f>
        <v>27</v>
      </c>
      <c r="W17" s="164">
        <f>'3.종료현황'!T73</f>
        <v>25</v>
      </c>
      <c r="X17" s="158">
        <f t="shared" si="9"/>
        <v>32</v>
      </c>
      <c r="Y17" s="165">
        <f t="shared" si="0"/>
        <v>13.416666666666666</v>
      </c>
      <c r="Z17" s="207">
        <f t="shared" si="1"/>
        <v>27</v>
      </c>
      <c r="AA17" s="207">
        <f t="shared" si="2"/>
        <v>25</v>
      </c>
      <c r="AB17" s="136" t="b">
        <f t="shared" si="10"/>
        <v>1</v>
      </c>
      <c r="AC17" s="136" t="b">
        <f t="shared" si="11"/>
        <v>1</v>
      </c>
    </row>
    <row r="18" spans="1:29" ht="40.5" customHeight="1">
      <c r="A18" s="1343" t="s">
        <v>73</v>
      </c>
      <c r="B18" s="166" t="s">
        <v>2</v>
      </c>
      <c r="C18" s="167">
        <f>'3.발생현황'!Y72</f>
        <v>10</v>
      </c>
      <c r="D18" s="168">
        <f>'3.발생현황'!H72</f>
        <v>0</v>
      </c>
      <c r="E18" s="169">
        <f>'3.종료현황'!H74</f>
        <v>1</v>
      </c>
      <c r="F18" s="166">
        <f t="shared" si="3"/>
        <v>9</v>
      </c>
      <c r="G18" s="170">
        <f>'3.발생현황'!J72</f>
        <v>1</v>
      </c>
      <c r="H18" s="169">
        <f>'3.종료현황'!J74</f>
        <v>0</v>
      </c>
      <c r="I18" s="171">
        <f t="shared" si="4"/>
        <v>10</v>
      </c>
      <c r="J18" s="168">
        <f>'3.발생현황'!L72</f>
        <v>0</v>
      </c>
      <c r="K18" s="169">
        <f>'3.종료현황'!L74</f>
        <v>0</v>
      </c>
      <c r="L18" s="166">
        <f t="shared" si="5"/>
        <v>10</v>
      </c>
      <c r="M18" s="170">
        <f>'3.발생현황'!N72</f>
        <v>0</v>
      </c>
      <c r="N18" s="169">
        <f>'3.종료현황'!N74</f>
        <v>1</v>
      </c>
      <c r="O18" s="171">
        <f t="shared" si="6"/>
        <v>9</v>
      </c>
      <c r="P18" s="168">
        <f>'3.발생현황'!P72</f>
        <v>0</v>
      </c>
      <c r="Q18" s="169">
        <f>'3.종료현황'!P74</f>
        <v>0</v>
      </c>
      <c r="R18" s="166">
        <f t="shared" si="7"/>
        <v>9</v>
      </c>
      <c r="S18" s="170">
        <f>'3.발생현황'!R72</f>
        <v>0</v>
      </c>
      <c r="T18" s="169">
        <f>'3.종료현황'!R74</f>
        <v>0</v>
      </c>
      <c r="U18" s="171">
        <f t="shared" si="8"/>
        <v>9</v>
      </c>
      <c r="V18" s="168">
        <f>'3.발생현황'!T72</f>
        <v>1</v>
      </c>
      <c r="W18" s="172">
        <f>'3.종료현황'!T74</f>
        <v>2</v>
      </c>
      <c r="X18" s="166">
        <f t="shared" si="9"/>
        <v>8</v>
      </c>
      <c r="Y18" s="173">
        <f t="shared" si="0"/>
        <v>4.666666666666667</v>
      </c>
      <c r="Z18" s="207">
        <f t="shared" si="1"/>
        <v>1</v>
      </c>
      <c r="AA18" s="207">
        <f t="shared" si="2"/>
        <v>2</v>
      </c>
      <c r="AB18" s="136" t="b">
        <f t="shared" si="10"/>
        <v>1</v>
      </c>
      <c r="AC18" s="136" t="b">
        <f t="shared" si="11"/>
        <v>1</v>
      </c>
    </row>
    <row r="19" spans="1:29" ht="40.5" customHeight="1">
      <c r="A19" s="1344"/>
      <c r="B19" s="150" t="s">
        <v>3</v>
      </c>
      <c r="C19" s="151">
        <f>'3.발생현황'!Y73</f>
        <v>33</v>
      </c>
      <c r="D19" s="152">
        <f>'3.발생현황'!H73</f>
        <v>8</v>
      </c>
      <c r="E19" s="153">
        <f>'3.종료현황'!H75</f>
        <v>9</v>
      </c>
      <c r="F19" s="150">
        <f t="shared" si="3"/>
        <v>32</v>
      </c>
      <c r="G19" s="154">
        <f>'3.발생현황'!J73</f>
        <v>6</v>
      </c>
      <c r="H19" s="153">
        <f>'3.종료현황'!J75</f>
        <v>5</v>
      </c>
      <c r="I19" s="155">
        <f t="shared" si="4"/>
        <v>33</v>
      </c>
      <c r="J19" s="152">
        <f>'3.발생현황'!L73</f>
        <v>6</v>
      </c>
      <c r="K19" s="153">
        <f>'3.종료현황'!L75</f>
        <v>7</v>
      </c>
      <c r="L19" s="150">
        <f t="shared" si="5"/>
        <v>32</v>
      </c>
      <c r="M19" s="154">
        <f>'3.발생현황'!N73</f>
        <v>9</v>
      </c>
      <c r="N19" s="153">
        <f>'3.종료현황'!N75</f>
        <v>4</v>
      </c>
      <c r="O19" s="155">
        <f t="shared" si="6"/>
        <v>37</v>
      </c>
      <c r="P19" s="152">
        <f>'3.발생현황'!P73</f>
        <v>3</v>
      </c>
      <c r="Q19" s="153">
        <f>'3.종료현황'!P75</f>
        <v>4</v>
      </c>
      <c r="R19" s="150">
        <f t="shared" si="7"/>
        <v>36</v>
      </c>
      <c r="S19" s="154">
        <f>'3.발생현황'!R73</f>
        <v>3</v>
      </c>
      <c r="T19" s="153">
        <f>'3.종료현황'!R75</f>
        <v>3</v>
      </c>
      <c r="U19" s="155">
        <f t="shared" si="8"/>
        <v>36</v>
      </c>
      <c r="V19" s="152">
        <f>'3.발생현황'!T73</f>
        <v>35</v>
      </c>
      <c r="W19" s="156">
        <f>'3.종료현황'!T75</f>
        <v>32</v>
      </c>
      <c r="X19" s="150">
        <f t="shared" si="9"/>
        <v>39</v>
      </c>
      <c r="Y19" s="157">
        <f t="shared" si="0"/>
        <v>17.166666666666668</v>
      </c>
      <c r="Z19" s="207">
        <f t="shared" si="1"/>
        <v>35</v>
      </c>
      <c r="AA19" s="207">
        <f t="shared" si="2"/>
        <v>32</v>
      </c>
      <c r="AB19" s="136" t="b">
        <f t="shared" si="10"/>
        <v>1</v>
      </c>
      <c r="AC19" s="136" t="b">
        <f t="shared" si="11"/>
        <v>1</v>
      </c>
    </row>
    <row r="20" spans="1:29" ht="40.5" customHeight="1">
      <c r="A20" s="1345"/>
      <c r="B20" s="174" t="s">
        <v>1</v>
      </c>
      <c r="C20" s="175">
        <f>'3.발생현황'!Y74</f>
        <v>43</v>
      </c>
      <c r="D20" s="176">
        <f>'3.발생현황'!H74</f>
        <v>8</v>
      </c>
      <c r="E20" s="177">
        <f>'3.종료현황'!H76</f>
        <v>10</v>
      </c>
      <c r="F20" s="174">
        <f t="shared" si="3"/>
        <v>41</v>
      </c>
      <c r="G20" s="178">
        <f>'3.발생현황'!J74</f>
        <v>7</v>
      </c>
      <c r="H20" s="177">
        <f>'3.종료현황'!J76</f>
        <v>5</v>
      </c>
      <c r="I20" s="179">
        <f t="shared" si="4"/>
        <v>43</v>
      </c>
      <c r="J20" s="176">
        <f>'3.발생현황'!L74</f>
        <v>6</v>
      </c>
      <c r="K20" s="177">
        <f>'3.종료현황'!L76</f>
        <v>7</v>
      </c>
      <c r="L20" s="174">
        <f t="shared" si="5"/>
        <v>42</v>
      </c>
      <c r="M20" s="178">
        <f>'3.발생현황'!N74</f>
        <v>9</v>
      </c>
      <c r="N20" s="177">
        <f>'3.종료현황'!N76</f>
        <v>5</v>
      </c>
      <c r="O20" s="179">
        <f t="shared" si="6"/>
        <v>46</v>
      </c>
      <c r="P20" s="176">
        <f>'3.발생현황'!P74</f>
        <v>3</v>
      </c>
      <c r="Q20" s="177">
        <f>'3.종료현황'!P76</f>
        <v>4</v>
      </c>
      <c r="R20" s="174">
        <f t="shared" si="7"/>
        <v>45</v>
      </c>
      <c r="S20" s="178">
        <f>'3.발생현황'!R74</f>
        <v>3</v>
      </c>
      <c r="T20" s="177">
        <f>'3.종료현황'!R76</f>
        <v>3</v>
      </c>
      <c r="U20" s="179">
        <f t="shared" si="8"/>
        <v>45</v>
      </c>
      <c r="V20" s="176">
        <f>'3.발생현황'!T74</f>
        <v>36</v>
      </c>
      <c r="W20" s="180">
        <f>'3.종료현황'!T76</f>
        <v>34</v>
      </c>
      <c r="X20" s="174">
        <f t="shared" si="9"/>
        <v>47</v>
      </c>
      <c r="Y20" s="181">
        <f t="shared" si="0"/>
        <v>21.833333333333332</v>
      </c>
      <c r="Z20" s="207">
        <f t="shared" si="1"/>
        <v>36</v>
      </c>
      <c r="AA20" s="207">
        <f t="shared" si="2"/>
        <v>34</v>
      </c>
      <c r="AB20" s="136" t="b">
        <f t="shared" si="10"/>
        <v>1</v>
      </c>
      <c r="AC20" s="136" t="b">
        <f t="shared" si="11"/>
        <v>1</v>
      </c>
    </row>
    <row r="21" spans="1:29" ht="40.5" customHeight="1">
      <c r="A21" s="1352" t="s">
        <v>74</v>
      </c>
      <c r="B21" s="143" t="s">
        <v>2</v>
      </c>
      <c r="C21" s="144">
        <f>'3.발생현황'!Y75</f>
        <v>35</v>
      </c>
      <c r="D21" s="145">
        <f>'3.발생현황'!H75</f>
        <v>5</v>
      </c>
      <c r="E21" s="146">
        <f>'3.종료현황'!H77</f>
        <v>2</v>
      </c>
      <c r="F21" s="143">
        <f t="shared" si="3"/>
        <v>38</v>
      </c>
      <c r="G21" s="147">
        <f>'3.발생현황'!J75</f>
        <v>0</v>
      </c>
      <c r="H21" s="146">
        <f>'3.종료현황'!J77</f>
        <v>1</v>
      </c>
      <c r="I21" s="148">
        <f t="shared" si="4"/>
        <v>37</v>
      </c>
      <c r="J21" s="145">
        <f>'3.발생현황'!L75</f>
        <v>3</v>
      </c>
      <c r="K21" s="146">
        <f>'3.종료현황'!L77</f>
        <v>2</v>
      </c>
      <c r="L21" s="143">
        <f t="shared" si="5"/>
        <v>38</v>
      </c>
      <c r="M21" s="147">
        <f>'3.발생현황'!N75</f>
        <v>4</v>
      </c>
      <c r="N21" s="146">
        <f>'3.종료현황'!N77</f>
        <v>0</v>
      </c>
      <c r="O21" s="148">
        <f t="shared" si="6"/>
        <v>42</v>
      </c>
      <c r="P21" s="145">
        <f>'3.발생현황'!P75</f>
        <v>5</v>
      </c>
      <c r="Q21" s="146">
        <f>'3.종료현황'!P77</f>
        <v>3</v>
      </c>
      <c r="R21" s="143">
        <f t="shared" si="7"/>
        <v>44</v>
      </c>
      <c r="S21" s="147">
        <f>'3.발생현황'!R75</f>
        <v>5</v>
      </c>
      <c r="T21" s="146">
        <f>'3.종료현황'!R77</f>
        <v>2</v>
      </c>
      <c r="U21" s="148">
        <f t="shared" si="8"/>
        <v>47</v>
      </c>
      <c r="V21" s="145">
        <f>'3.발생현황'!T75</f>
        <v>22</v>
      </c>
      <c r="W21" s="182">
        <f>'3.종료현황'!T77</f>
        <v>10</v>
      </c>
      <c r="X21" s="143">
        <f t="shared" si="9"/>
        <v>59</v>
      </c>
      <c r="Y21" s="149">
        <f t="shared" si="0"/>
        <v>20.5</v>
      </c>
      <c r="Z21" s="207">
        <f t="shared" si="1"/>
        <v>22</v>
      </c>
      <c r="AA21" s="207">
        <f t="shared" si="2"/>
        <v>10</v>
      </c>
      <c r="AB21" s="136" t="b">
        <f t="shared" si="10"/>
        <v>1</v>
      </c>
      <c r="AC21" s="136" t="b">
        <f t="shared" si="11"/>
        <v>1</v>
      </c>
    </row>
    <row r="22" spans="1:29" ht="40.5" customHeight="1">
      <c r="A22" s="1344"/>
      <c r="B22" s="150" t="s">
        <v>3</v>
      </c>
      <c r="C22" s="151">
        <f>'3.발생현황'!Y76</f>
        <v>17</v>
      </c>
      <c r="D22" s="152">
        <f>'3.발생현황'!H76</f>
        <v>0</v>
      </c>
      <c r="E22" s="153">
        <f>'3.종료현황'!H78</f>
        <v>3</v>
      </c>
      <c r="F22" s="150">
        <f t="shared" si="3"/>
        <v>14</v>
      </c>
      <c r="G22" s="154">
        <f>'3.발생현황'!J76</f>
        <v>0</v>
      </c>
      <c r="H22" s="153">
        <f>'3.종료현황'!J78</f>
        <v>1</v>
      </c>
      <c r="I22" s="155">
        <f t="shared" si="4"/>
        <v>13</v>
      </c>
      <c r="J22" s="152">
        <f>'3.발생현황'!L76</f>
        <v>5</v>
      </c>
      <c r="K22" s="153">
        <f>'3.종료현황'!L78</f>
        <v>2</v>
      </c>
      <c r="L22" s="150">
        <f t="shared" si="5"/>
        <v>16</v>
      </c>
      <c r="M22" s="154">
        <f>'3.발생현황'!N76</f>
        <v>15</v>
      </c>
      <c r="N22" s="153">
        <f>'3.종료현황'!N78</f>
        <v>16</v>
      </c>
      <c r="O22" s="155">
        <f t="shared" si="6"/>
        <v>15</v>
      </c>
      <c r="P22" s="152">
        <f>'3.발생현황'!P76</f>
        <v>8</v>
      </c>
      <c r="Q22" s="153">
        <f>'3.종료현황'!P78</f>
        <v>10</v>
      </c>
      <c r="R22" s="150">
        <f t="shared" si="7"/>
        <v>13</v>
      </c>
      <c r="S22" s="154">
        <f>'3.발생현황'!R76</f>
        <v>18</v>
      </c>
      <c r="T22" s="153">
        <f>'3.종료현황'!R78</f>
        <v>10</v>
      </c>
      <c r="U22" s="155">
        <f t="shared" si="8"/>
        <v>21</v>
      </c>
      <c r="V22" s="152">
        <f>'3.발생현황'!T76</f>
        <v>46</v>
      </c>
      <c r="W22" s="156">
        <f>'3.종료현황'!T78</f>
        <v>42</v>
      </c>
      <c r="X22" s="150">
        <f t="shared" si="9"/>
        <v>25</v>
      </c>
      <c r="Y22" s="157">
        <f t="shared" si="0"/>
        <v>7.666666666666667</v>
      </c>
      <c r="Z22" s="207">
        <f t="shared" si="1"/>
        <v>46</v>
      </c>
      <c r="AA22" s="207">
        <f t="shared" si="2"/>
        <v>42</v>
      </c>
      <c r="AB22" s="136" t="b">
        <f t="shared" si="10"/>
        <v>1</v>
      </c>
      <c r="AC22" s="136" t="b">
        <f t="shared" si="11"/>
        <v>1</v>
      </c>
    </row>
    <row r="23" spans="1:29" ht="40.5" customHeight="1">
      <c r="A23" s="1353"/>
      <c r="B23" s="158" t="s">
        <v>1</v>
      </c>
      <c r="C23" s="159">
        <f>'3.발생현황'!Y77</f>
        <v>52</v>
      </c>
      <c r="D23" s="160">
        <f>'3.발생현황'!H77</f>
        <v>5</v>
      </c>
      <c r="E23" s="161">
        <f>'3.종료현황'!H79</f>
        <v>5</v>
      </c>
      <c r="F23" s="158">
        <f t="shared" si="3"/>
        <v>52</v>
      </c>
      <c r="G23" s="162">
        <f>'3.발생현황'!J77</f>
        <v>0</v>
      </c>
      <c r="H23" s="161">
        <f>'3.종료현황'!J79</f>
        <v>2</v>
      </c>
      <c r="I23" s="163">
        <f t="shared" si="4"/>
        <v>50</v>
      </c>
      <c r="J23" s="160">
        <f>'3.발생현황'!L77</f>
        <v>8</v>
      </c>
      <c r="K23" s="161">
        <f>'3.종료현황'!L79</f>
        <v>4</v>
      </c>
      <c r="L23" s="158">
        <f t="shared" si="5"/>
        <v>54</v>
      </c>
      <c r="M23" s="162">
        <f>'3.발생현황'!N77</f>
        <v>19</v>
      </c>
      <c r="N23" s="161">
        <f>'3.종료현황'!N79</f>
        <v>16</v>
      </c>
      <c r="O23" s="163">
        <f t="shared" si="6"/>
        <v>57</v>
      </c>
      <c r="P23" s="160">
        <f>'3.발생현황'!P77</f>
        <v>13</v>
      </c>
      <c r="Q23" s="161">
        <f>'3.종료현황'!P79</f>
        <v>13</v>
      </c>
      <c r="R23" s="158">
        <f t="shared" si="7"/>
        <v>57</v>
      </c>
      <c r="S23" s="162">
        <f>'3.발생현황'!R77</f>
        <v>23</v>
      </c>
      <c r="T23" s="161">
        <f>'3.종료현황'!R79</f>
        <v>12</v>
      </c>
      <c r="U23" s="163">
        <f t="shared" si="8"/>
        <v>68</v>
      </c>
      <c r="V23" s="160">
        <f>'3.발생현황'!T77</f>
        <v>68</v>
      </c>
      <c r="W23" s="164">
        <f>'3.종료현황'!T79</f>
        <v>52</v>
      </c>
      <c r="X23" s="158">
        <f t="shared" si="9"/>
        <v>84</v>
      </c>
      <c r="Y23" s="165">
        <f t="shared" si="0"/>
        <v>28.166666666666668</v>
      </c>
      <c r="Z23" s="207">
        <f t="shared" si="1"/>
        <v>68</v>
      </c>
      <c r="AA23" s="207">
        <f t="shared" si="2"/>
        <v>52</v>
      </c>
      <c r="AB23" s="136" t="b">
        <f t="shared" si="10"/>
        <v>1</v>
      </c>
      <c r="AC23" s="136" t="b">
        <f t="shared" si="11"/>
        <v>1</v>
      </c>
    </row>
    <row r="24" spans="1:29" ht="40.5" customHeight="1">
      <c r="A24" s="1343" t="s">
        <v>75</v>
      </c>
      <c r="B24" s="166" t="s">
        <v>2</v>
      </c>
      <c r="C24" s="167">
        <f>'3.발생현황'!Y78</f>
        <v>33</v>
      </c>
      <c r="D24" s="168">
        <f>'3.발생현황'!H78</f>
        <v>1</v>
      </c>
      <c r="E24" s="169">
        <f>'3.종료현황'!H80</f>
        <v>0</v>
      </c>
      <c r="F24" s="166">
        <f t="shared" si="3"/>
        <v>34</v>
      </c>
      <c r="G24" s="170">
        <f>'3.발생현황'!J78</f>
        <v>3</v>
      </c>
      <c r="H24" s="169">
        <f>'3.종료현황'!J80</f>
        <v>5</v>
      </c>
      <c r="I24" s="171">
        <f t="shared" si="4"/>
        <v>32</v>
      </c>
      <c r="J24" s="168">
        <f>'3.발생현황'!L78</f>
        <v>4</v>
      </c>
      <c r="K24" s="169">
        <f>'3.종료현황'!L80</f>
        <v>2</v>
      </c>
      <c r="L24" s="166">
        <f t="shared" si="5"/>
        <v>34</v>
      </c>
      <c r="M24" s="170">
        <f>'3.발생현황'!N78</f>
        <v>3</v>
      </c>
      <c r="N24" s="169">
        <f>'3.종료현황'!N80</f>
        <v>2</v>
      </c>
      <c r="O24" s="171">
        <f t="shared" si="6"/>
        <v>35</v>
      </c>
      <c r="P24" s="168">
        <f>'3.발생현황'!P78</f>
        <v>3</v>
      </c>
      <c r="Q24" s="169">
        <f>'3.종료현황'!P80</f>
        <v>3</v>
      </c>
      <c r="R24" s="166">
        <f t="shared" si="7"/>
        <v>35</v>
      </c>
      <c r="S24" s="170">
        <f>'3.발생현황'!R78</f>
        <v>3</v>
      </c>
      <c r="T24" s="169">
        <f>'3.종료현황'!R80</f>
        <v>2</v>
      </c>
      <c r="U24" s="171">
        <f t="shared" si="8"/>
        <v>36</v>
      </c>
      <c r="V24" s="168">
        <f>'3.발생현황'!T78</f>
        <v>17</v>
      </c>
      <c r="W24" s="172">
        <f>'3.종료현황'!T80</f>
        <v>14</v>
      </c>
      <c r="X24" s="166">
        <f t="shared" si="9"/>
        <v>39</v>
      </c>
      <c r="Y24" s="173">
        <f t="shared" si="0"/>
        <v>17.166666666666668</v>
      </c>
      <c r="Z24" s="207">
        <f t="shared" si="1"/>
        <v>17</v>
      </c>
      <c r="AA24" s="207">
        <f t="shared" si="2"/>
        <v>14</v>
      </c>
      <c r="AB24" s="136" t="b">
        <f t="shared" si="10"/>
        <v>1</v>
      </c>
      <c r="AC24" s="136" t="b">
        <f t="shared" si="11"/>
        <v>1</v>
      </c>
    </row>
    <row r="25" spans="1:29" ht="40.5" customHeight="1">
      <c r="A25" s="1344"/>
      <c r="B25" s="150" t="s">
        <v>3</v>
      </c>
      <c r="C25" s="151">
        <f>'3.발생현황'!Y79</f>
        <v>20</v>
      </c>
      <c r="D25" s="152">
        <f>'3.발생현황'!H79</f>
        <v>4</v>
      </c>
      <c r="E25" s="153">
        <f>'3.종료현황'!H81</f>
        <v>5</v>
      </c>
      <c r="F25" s="150">
        <f t="shared" si="3"/>
        <v>19</v>
      </c>
      <c r="G25" s="154">
        <f>'3.발생현황'!J79</f>
        <v>3</v>
      </c>
      <c r="H25" s="153">
        <f>'3.종료현황'!J81</f>
        <v>7</v>
      </c>
      <c r="I25" s="155">
        <f t="shared" si="4"/>
        <v>15</v>
      </c>
      <c r="J25" s="152">
        <f>'3.발생현황'!L79</f>
        <v>3</v>
      </c>
      <c r="K25" s="153">
        <f>'3.종료현황'!L81</f>
        <v>2</v>
      </c>
      <c r="L25" s="150">
        <f t="shared" si="5"/>
        <v>16</v>
      </c>
      <c r="M25" s="154">
        <f>'3.발생현황'!N79</f>
        <v>4</v>
      </c>
      <c r="N25" s="153">
        <f>'3.종료현황'!N81</f>
        <v>2</v>
      </c>
      <c r="O25" s="155">
        <f t="shared" si="6"/>
        <v>18</v>
      </c>
      <c r="P25" s="152">
        <f>'3.발생현황'!P79</f>
        <v>6</v>
      </c>
      <c r="Q25" s="153">
        <f>'3.종료현황'!P81</f>
        <v>6</v>
      </c>
      <c r="R25" s="150">
        <f t="shared" si="7"/>
        <v>18</v>
      </c>
      <c r="S25" s="154">
        <f>'3.발생현황'!R79</f>
        <v>2</v>
      </c>
      <c r="T25" s="153">
        <f>'3.종료현황'!R81</f>
        <v>5</v>
      </c>
      <c r="U25" s="155">
        <f t="shared" si="8"/>
        <v>15</v>
      </c>
      <c r="V25" s="152">
        <f>'3.발생현황'!T79</f>
        <v>22</v>
      </c>
      <c r="W25" s="156">
        <f>'3.종료현황'!T81</f>
        <v>27</v>
      </c>
      <c r="X25" s="150">
        <f t="shared" si="9"/>
        <v>10</v>
      </c>
      <c r="Y25" s="157">
        <f t="shared" si="0"/>
        <v>8.4166666666666661</v>
      </c>
      <c r="Z25" s="207">
        <f t="shared" si="1"/>
        <v>22</v>
      </c>
      <c r="AA25" s="207">
        <f t="shared" si="2"/>
        <v>27</v>
      </c>
      <c r="AB25" s="136" t="b">
        <f t="shared" si="10"/>
        <v>1</v>
      </c>
      <c r="AC25" s="136" t="b">
        <f t="shared" si="11"/>
        <v>1</v>
      </c>
    </row>
    <row r="26" spans="1:29" ht="40.5" customHeight="1">
      <c r="A26" s="1345"/>
      <c r="B26" s="174" t="s">
        <v>1</v>
      </c>
      <c r="C26" s="175">
        <f>'3.발생현황'!Y80</f>
        <v>53</v>
      </c>
      <c r="D26" s="176">
        <f>'3.발생현황'!H80</f>
        <v>5</v>
      </c>
      <c r="E26" s="177">
        <f>'3.종료현황'!H82</f>
        <v>5</v>
      </c>
      <c r="F26" s="174">
        <f t="shared" si="3"/>
        <v>53</v>
      </c>
      <c r="G26" s="178">
        <f>'3.발생현황'!J80</f>
        <v>6</v>
      </c>
      <c r="H26" s="177">
        <f>'3.종료현황'!J82</f>
        <v>12</v>
      </c>
      <c r="I26" s="179">
        <f t="shared" si="4"/>
        <v>47</v>
      </c>
      <c r="J26" s="176">
        <f>'3.발생현황'!L80</f>
        <v>7</v>
      </c>
      <c r="K26" s="177">
        <f>'3.종료현황'!L82</f>
        <v>4</v>
      </c>
      <c r="L26" s="174">
        <f t="shared" si="5"/>
        <v>50</v>
      </c>
      <c r="M26" s="178">
        <f>'3.발생현황'!N80</f>
        <v>7</v>
      </c>
      <c r="N26" s="177">
        <f>'3.종료현황'!N82</f>
        <v>4</v>
      </c>
      <c r="O26" s="179">
        <f t="shared" si="6"/>
        <v>53</v>
      </c>
      <c r="P26" s="176">
        <f>'3.발생현황'!P80</f>
        <v>9</v>
      </c>
      <c r="Q26" s="177">
        <f>'3.종료현황'!P82</f>
        <v>9</v>
      </c>
      <c r="R26" s="174">
        <f t="shared" si="7"/>
        <v>53</v>
      </c>
      <c r="S26" s="178">
        <f>'3.발생현황'!R80</f>
        <v>5</v>
      </c>
      <c r="T26" s="177">
        <f>'3.종료현황'!R82</f>
        <v>7</v>
      </c>
      <c r="U26" s="179">
        <f t="shared" si="8"/>
        <v>51</v>
      </c>
      <c r="V26" s="176">
        <f>'3.발생현황'!T80</f>
        <v>39</v>
      </c>
      <c r="W26" s="180">
        <f>'3.종료현황'!T82</f>
        <v>41</v>
      </c>
      <c r="X26" s="174">
        <f t="shared" si="9"/>
        <v>49</v>
      </c>
      <c r="Y26" s="181">
        <f t="shared" si="0"/>
        <v>25.583333333333332</v>
      </c>
      <c r="Z26" s="207">
        <f t="shared" si="1"/>
        <v>39</v>
      </c>
      <c r="AA26" s="207">
        <f t="shared" si="2"/>
        <v>41</v>
      </c>
      <c r="AB26" s="136" t="b">
        <f t="shared" si="10"/>
        <v>1</v>
      </c>
      <c r="AC26" s="136" t="b">
        <f t="shared" si="11"/>
        <v>1</v>
      </c>
    </row>
    <row r="27" spans="1:29" ht="40.5" customHeight="1">
      <c r="A27" s="1354" t="s">
        <v>4</v>
      </c>
      <c r="B27" s="183" t="s">
        <v>2</v>
      </c>
      <c r="C27" s="184">
        <f>'3.발생현황'!Y81</f>
        <v>228</v>
      </c>
      <c r="D27" s="185">
        <f>'3.발생현황'!H81</f>
        <v>11</v>
      </c>
      <c r="E27" s="186">
        <f>'3.종료현황'!H83</f>
        <v>24</v>
      </c>
      <c r="F27" s="183">
        <f t="shared" si="3"/>
        <v>215</v>
      </c>
      <c r="G27" s="187">
        <f>'3.발생현황'!J81</f>
        <v>6</v>
      </c>
      <c r="H27" s="186">
        <f>'3.종료현황'!J83</f>
        <v>8</v>
      </c>
      <c r="I27" s="188">
        <f t="shared" si="4"/>
        <v>213</v>
      </c>
      <c r="J27" s="185">
        <f>'3.발생현황'!L81</f>
        <v>15</v>
      </c>
      <c r="K27" s="186">
        <f>'3.종료현황'!L83</f>
        <v>4</v>
      </c>
      <c r="L27" s="183">
        <f t="shared" si="5"/>
        <v>224</v>
      </c>
      <c r="M27" s="187">
        <f>'3.발생현황'!N81</f>
        <v>13</v>
      </c>
      <c r="N27" s="186">
        <f>'3.종료현황'!N83</f>
        <v>13</v>
      </c>
      <c r="O27" s="188">
        <f t="shared" si="6"/>
        <v>224</v>
      </c>
      <c r="P27" s="185">
        <f>'3.발생현황'!P81</f>
        <v>10</v>
      </c>
      <c r="Q27" s="186">
        <f>'3.종료현황'!P83</f>
        <v>11</v>
      </c>
      <c r="R27" s="183">
        <f t="shared" si="7"/>
        <v>223</v>
      </c>
      <c r="S27" s="187">
        <f>'3.발생현황'!R81</f>
        <v>11</v>
      </c>
      <c r="T27" s="186">
        <f>'3.종료현황'!R83</f>
        <v>6</v>
      </c>
      <c r="U27" s="188">
        <f t="shared" si="8"/>
        <v>228</v>
      </c>
      <c r="V27" s="185">
        <f>'3.발생현황'!T81</f>
        <v>66</v>
      </c>
      <c r="W27" s="189">
        <f>'3.종료현황'!T83</f>
        <v>66</v>
      </c>
      <c r="X27" s="183">
        <f t="shared" si="9"/>
        <v>228</v>
      </c>
      <c r="Y27" s="190">
        <f t="shared" si="0"/>
        <v>110.58333333333333</v>
      </c>
      <c r="Z27" s="207">
        <f t="shared" si="1"/>
        <v>66</v>
      </c>
      <c r="AA27" s="207">
        <f t="shared" si="2"/>
        <v>66</v>
      </c>
      <c r="AB27" s="136" t="b">
        <f t="shared" si="10"/>
        <v>1</v>
      </c>
      <c r="AC27" s="136" t="b">
        <f t="shared" si="11"/>
        <v>1</v>
      </c>
    </row>
    <row r="28" spans="1:29" ht="40.5" customHeight="1">
      <c r="A28" s="1355"/>
      <c r="B28" s="191" t="s">
        <v>3</v>
      </c>
      <c r="C28" s="192">
        <f>'3.발생현황'!Y82</f>
        <v>191</v>
      </c>
      <c r="D28" s="193">
        <f>'3.발생현황'!H82</f>
        <v>18</v>
      </c>
      <c r="E28" s="194">
        <f>'3.종료현황'!H84</f>
        <v>45</v>
      </c>
      <c r="F28" s="191">
        <f t="shared" si="3"/>
        <v>164</v>
      </c>
      <c r="G28" s="195">
        <f>'3.발생현황'!J82</f>
        <v>16</v>
      </c>
      <c r="H28" s="194">
        <f>'3.종료현황'!J84</f>
        <v>19</v>
      </c>
      <c r="I28" s="196">
        <f t="shared" si="4"/>
        <v>161</v>
      </c>
      <c r="J28" s="193">
        <f>'3.발생현황'!L82</f>
        <v>46</v>
      </c>
      <c r="K28" s="194">
        <f>'3.종료현황'!L84</f>
        <v>28</v>
      </c>
      <c r="L28" s="191">
        <f t="shared" si="5"/>
        <v>179</v>
      </c>
      <c r="M28" s="195">
        <f>'3.발생현황'!N82</f>
        <v>65</v>
      </c>
      <c r="N28" s="194">
        <f>'3.종료현황'!N84</f>
        <v>49</v>
      </c>
      <c r="O28" s="196">
        <f t="shared" si="6"/>
        <v>195</v>
      </c>
      <c r="P28" s="193">
        <f>'3.발생현황'!P82</f>
        <v>42</v>
      </c>
      <c r="Q28" s="194">
        <f>'3.종료현황'!P84</f>
        <v>31</v>
      </c>
      <c r="R28" s="191">
        <f t="shared" si="7"/>
        <v>206</v>
      </c>
      <c r="S28" s="195">
        <f>'3.발생현황'!R82</f>
        <v>54</v>
      </c>
      <c r="T28" s="194">
        <f>'3.종료현황'!R84</f>
        <v>48</v>
      </c>
      <c r="U28" s="196">
        <f t="shared" si="8"/>
        <v>212</v>
      </c>
      <c r="V28" s="193">
        <f>'3.발생현황'!T82</f>
        <v>241</v>
      </c>
      <c r="W28" s="197">
        <f>'3.종료현황'!T84</f>
        <v>220</v>
      </c>
      <c r="X28" s="191">
        <f t="shared" si="9"/>
        <v>233</v>
      </c>
      <c r="Y28" s="198">
        <f t="shared" si="0"/>
        <v>93.083333333333329</v>
      </c>
      <c r="Z28" s="207">
        <f t="shared" si="1"/>
        <v>241</v>
      </c>
      <c r="AA28" s="207">
        <f t="shared" si="2"/>
        <v>220</v>
      </c>
      <c r="AB28" s="136" t="b">
        <f t="shared" si="10"/>
        <v>1</v>
      </c>
      <c r="AC28" s="136" t="b">
        <f t="shared" si="11"/>
        <v>1</v>
      </c>
    </row>
    <row r="29" spans="1:29" ht="40.5" customHeight="1">
      <c r="A29" s="1356"/>
      <c r="B29" s="199" t="s">
        <v>1</v>
      </c>
      <c r="C29" s="200">
        <f>'3.발생현황'!Y83</f>
        <v>419</v>
      </c>
      <c r="D29" s="201">
        <f>'3.발생현황'!H83</f>
        <v>29</v>
      </c>
      <c r="E29" s="202">
        <f>'3.종료현황'!H85</f>
        <v>69</v>
      </c>
      <c r="F29" s="199">
        <f t="shared" si="3"/>
        <v>379</v>
      </c>
      <c r="G29" s="203">
        <f>'3.발생현황'!J83</f>
        <v>22</v>
      </c>
      <c r="H29" s="202">
        <f>'3.종료현황'!J85</f>
        <v>27</v>
      </c>
      <c r="I29" s="204">
        <f t="shared" si="4"/>
        <v>374</v>
      </c>
      <c r="J29" s="201">
        <f>'3.발생현황'!L83</f>
        <v>61</v>
      </c>
      <c r="K29" s="202">
        <f>'3.종료현황'!L85</f>
        <v>32</v>
      </c>
      <c r="L29" s="199">
        <f t="shared" si="5"/>
        <v>403</v>
      </c>
      <c r="M29" s="203">
        <f>'3.발생현황'!N83</f>
        <v>78</v>
      </c>
      <c r="N29" s="202">
        <f>'3.종료현황'!N85</f>
        <v>62</v>
      </c>
      <c r="O29" s="204">
        <f t="shared" si="6"/>
        <v>419</v>
      </c>
      <c r="P29" s="201">
        <f>'3.발생현황'!P83</f>
        <v>52</v>
      </c>
      <c r="Q29" s="202">
        <f>'3.종료현황'!P85</f>
        <v>42</v>
      </c>
      <c r="R29" s="199">
        <f t="shared" si="7"/>
        <v>429</v>
      </c>
      <c r="S29" s="203">
        <f>'3.발생현황'!R83</f>
        <v>65</v>
      </c>
      <c r="T29" s="202">
        <f>'3.종료현황'!R85</f>
        <v>54</v>
      </c>
      <c r="U29" s="204">
        <f t="shared" si="8"/>
        <v>440</v>
      </c>
      <c r="V29" s="201">
        <f>'3.발생현황'!T83</f>
        <v>307</v>
      </c>
      <c r="W29" s="205">
        <f>'3.종료현황'!T85</f>
        <v>286</v>
      </c>
      <c r="X29" s="199">
        <f t="shared" si="9"/>
        <v>461</v>
      </c>
      <c r="Y29" s="206">
        <f t="shared" si="0"/>
        <v>203.66666666666666</v>
      </c>
      <c r="Z29" s="207">
        <f t="shared" si="1"/>
        <v>307</v>
      </c>
      <c r="AA29" s="207">
        <f t="shared" si="2"/>
        <v>286</v>
      </c>
      <c r="AB29" s="136" t="b">
        <f t="shared" si="10"/>
        <v>1</v>
      </c>
      <c r="AC29" s="136" t="b">
        <f t="shared" si="11"/>
        <v>1</v>
      </c>
    </row>
  </sheetData>
  <mergeCells count="11">
    <mergeCell ref="A15:A17"/>
    <mergeCell ref="A18:A20"/>
    <mergeCell ref="A21:A23"/>
    <mergeCell ref="A24:A26"/>
    <mergeCell ref="A27:A29"/>
    <mergeCell ref="A12:A14"/>
    <mergeCell ref="A1:B2"/>
    <mergeCell ref="C1:C2"/>
    <mergeCell ref="A3:A5"/>
    <mergeCell ref="A6:A8"/>
    <mergeCell ref="A9:A11"/>
  </mergeCells>
  <phoneticPr fontId="38" type="noConversion"/>
  <conditionalFormatting sqref="AB1:AC1048576">
    <cfRule type="containsText" dxfId="0" priority="1" operator="containsText" text="false">
      <formula>NOT(ISERROR(SEARCH("false",AB1)))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1"/>
  <sheetViews>
    <sheetView tabSelected="1" zoomScaleNormal="100" zoomScaleSheetLayoutView="90" workbookViewId="0"/>
  </sheetViews>
  <sheetFormatPr defaultColWidth="9.125" defaultRowHeight="14.25"/>
  <cols>
    <col min="1" max="1" width="3.125" style="17" customWidth="1"/>
    <col min="2" max="2" width="7.5" style="17" customWidth="1"/>
    <col min="3" max="3" width="2.875" style="17" customWidth="1"/>
    <col min="4" max="4" width="9.125" style="17" customWidth="1"/>
    <col min="5" max="5" width="5.875" style="17" customWidth="1"/>
    <col min="6" max="7" width="9.125" style="17" customWidth="1"/>
    <col min="8" max="8" width="14.625" style="17" customWidth="1"/>
    <col min="9" max="9" width="12.75" style="17" customWidth="1"/>
    <col min="10" max="10" width="9.875" style="17" customWidth="1"/>
    <col min="11" max="16384" width="9.125" style="17"/>
  </cols>
  <sheetData>
    <row r="2" spans="1:10">
      <c r="I2" s="18"/>
    </row>
    <row r="3" spans="1:10">
      <c r="H3" s="18" t="s">
        <v>0</v>
      </c>
      <c r="I3" s="18"/>
    </row>
    <row r="4" spans="1:10">
      <c r="H4" s="18"/>
      <c r="I4" s="18"/>
    </row>
    <row r="5" spans="1:10">
      <c r="H5" s="18"/>
      <c r="I5" s="18"/>
    </row>
    <row r="6" spans="1:10">
      <c r="H6" s="18"/>
      <c r="I6" s="18"/>
    </row>
    <row r="7" spans="1:10">
      <c r="H7" s="18"/>
      <c r="I7" s="18"/>
    </row>
    <row r="8" spans="1:10">
      <c r="H8" s="18"/>
      <c r="I8" s="18"/>
    </row>
    <row r="9" spans="1:10" s="20" customFormat="1" ht="35.25">
      <c r="A9" s="1049" t="s">
        <v>667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20.25">
      <c r="A10" s="21" t="s">
        <v>668</v>
      </c>
      <c r="B10" s="22"/>
      <c r="C10" s="22"/>
      <c r="D10" s="22"/>
      <c r="E10" s="22"/>
      <c r="F10" s="22"/>
      <c r="G10" s="22"/>
      <c r="H10" s="22"/>
      <c r="I10" s="22"/>
      <c r="J10" s="22"/>
    </row>
    <row r="25" spans="1:10" ht="38.25">
      <c r="A25" s="1050" t="s">
        <v>669</v>
      </c>
      <c r="B25" s="23"/>
      <c r="C25" s="23"/>
      <c r="D25" s="23"/>
      <c r="E25" s="23"/>
      <c r="F25" s="23"/>
      <c r="G25" s="23"/>
      <c r="H25" s="23"/>
      <c r="I25" s="23"/>
      <c r="J25" s="23"/>
    </row>
    <row r="27" spans="1:10">
      <c r="F27" s="17" t="s">
        <v>0</v>
      </c>
    </row>
    <row r="30" spans="1:10" ht="5.25" customHeight="1"/>
    <row r="39" spans="1:10">
      <c r="D39" s="18"/>
      <c r="E39" s="18"/>
      <c r="F39" s="18"/>
      <c r="G39" s="18"/>
    </row>
    <row r="40" spans="1:10" s="24" customFormat="1" ht="33.75">
      <c r="A40" s="1051" t="s">
        <v>670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s="15" customFormat="1" ht="22.5">
      <c r="A41" s="25"/>
      <c r="B41" s="17"/>
      <c r="C41" s="25"/>
      <c r="D41" s="25"/>
      <c r="E41" s="14"/>
      <c r="F41" s="14"/>
      <c r="G41" s="25"/>
      <c r="H41" s="25"/>
      <c r="I41" s="25"/>
    </row>
  </sheetData>
  <phoneticPr fontId="6" type="noConversion"/>
  <printOptions horizontalCentered="1" gridLinesSet="0"/>
  <pageMargins left="0.47244094488188981" right="0.47244094488188981" top="0.98425196850393704" bottom="0.59055118110236227" header="0.51181102362204722" footer="0.39370078740157483"/>
  <pageSetup paperSize="9" orientation="portrait" horizontalDpi="4294967292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B2:D23"/>
  <sheetViews>
    <sheetView workbookViewId="0">
      <selection sqref="A1:B2"/>
    </sheetView>
  </sheetViews>
  <sheetFormatPr defaultRowHeight="24.75" customHeight="1"/>
  <cols>
    <col min="1" max="1" width="5.375" style="243" customWidth="1"/>
    <col min="2" max="2" width="10.25" style="243" customWidth="1"/>
    <col min="3" max="8" width="15.5" style="243" customWidth="1"/>
    <col min="9" max="16384" width="9" style="243"/>
  </cols>
  <sheetData>
    <row r="2" spans="2:4" ht="24.75" customHeight="1">
      <c r="B2" s="243" t="s">
        <v>90</v>
      </c>
      <c r="C2" s="243" t="s">
        <v>98</v>
      </c>
      <c r="D2" s="243" t="s">
        <v>99</v>
      </c>
    </row>
    <row r="3" spans="2:4" ht="24.75" customHeight="1">
      <c r="B3" s="1332" t="s">
        <v>91</v>
      </c>
      <c r="C3" s="243" t="s">
        <v>95</v>
      </c>
    </row>
    <row r="4" spans="2:4" ht="24.75" customHeight="1">
      <c r="B4" s="1332"/>
      <c r="C4" s="243" t="s">
        <v>96</v>
      </c>
    </row>
    <row r="5" spans="2:4" ht="24.75" customHeight="1">
      <c r="B5" s="243" t="s">
        <v>45</v>
      </c>
      <c r="C5" s="243" t="s">
        <v>97</v>
      </c>
    </row>
    <row r="6" spans="2:4" ht="24.75" customHeight="1">
      <c r="B6" s="243" t="s">
        <v>46</v>
      </c>
      <c r="C6" s="243" t="s">
        <v>89</v>
      </c>
    </row>
    <row r="7" spans="2:4" ht="24.75" customHeight="1">
      <c r="B7" s="1332" t="s">
        <v>47</v>
      </c>
      <c r="C7" s="243" t="s">
        <v>95</v>
      </c>
    </row>
    <row r="8" spans="2:4" ht="24.75" customHeight="1">
      <c r="B8" s="1332"/>
      <c r="C8" s="243" t="s">
        <v>96</v>
      </c>
    </row>
    <row r="9" spans="2:4" ht="24.75" customHeight="1">
      <c r="B9" s="243" t="s">
        <v>48</v>
      </c>
      <c r="C9" s="243" t="s">
        <v>82</v>
      </c>
    </row>
    <row r="10" spans="2:4" ht="24.75" customHeight="1">
      <c r="B10" s="243" t="s">
        <v>49</v>
      </c>
      <c r="C10" s="243" t="s">
        <v>83</v>
      </c>
    </row>
    <row r="11" spans="2:4" ht="24.75" customHeight="1">
      <c r="B11" s="243" t="s">
        <v>50</v>
      </c>
      <c r="C11" s="243" t="s">
        <v>84</v>
      </c>
    </row>
    <row r="12" spans="2:4" ht="24.75" customHeight="1">
      <c r="B12" s="243" t="s">
        <v>92</v>
      </c>
      <c r="C12" s="243" t="s">
        <v>85</v>
      </c>
    </row>
    <row r="13" spans="2:4" ht="24.75" customHeight="1">
      <c r="C13" s="243" t="s">
        <v>86</v>
      </c>
    </row>
    <row r="14" spans="2:4" ht="24.75" customHeight="1">
      <c r="C14" s="243" t="s">
        <v>87</v>
      </c>
    </row>
    <row r="15" spans="2:4" ht="24.75" customHeight="1">
      <c r="D15" s="243" t="s">
        <v>88</v>
      </c>
    </row>
    <row r="17" spans="2:3" ht="24.75" customHeight="1">
      <c r="B17" s="243" t="s">
        <v>93</v>
      </c>
    </row>
    <row r="18" spans="2:3" ht="24.75" customHeight="1">
      <c r="B18" s="243" t="s">
        <v>91</v>
      </c>
      <c r="C18" s="243" t="s">
        <v>100</v>
      </c>
    </row>
    <row r="19" spans="2:3" ht="24.75" customHeight="1">
      <c r="B19" s="243" t="s">
        <v>45</v>
      </c>
      <c r="C19" s="243" t="s">
        <v>94</v>
      </c>
    </row>
    <row r="20" spans="2:3" ht="24.75" customHeight="1">
      <c r="B20" s="243" t="s">
        <v>46</v>
      </c>
      <c r="C20" s="243" t="s">
        <v>91</v>
      </c>
    </row>
    <row r="21" spans="2:3" ht="24.75" customHeight="1">
      <c r="B21" s="243" t="s">
        <v>47</v>
      </c>
      <c r="C21" s="243" t="s">
        <v>45</v>
      </c>
    </row>
    <row r="22" spans="2:3" ht="24.75" customHeight="1">
      <c r="B22" s="243" t="s">
        <v>48</v>
      </c>
      <c r="C22" s="243" t="s">
        <v>46</v>
      </c>
    </row>
    <row r="23" spans="2:3" ht="24.75" customHeight="1">
      <c r="B23" s="243" t="s">
        <v>49</v>
      </c>
      <c r="C23" s="243" t="s">
        <v>47</v>
      </c>
    </row>
  </sheetData>
  <mergeCells count="2">
    <mergeCell ref="B3:B4"/>
    <mergeCell ref="B7:B8"/>
  </mergeCells>
  <phoneticPr fontId="38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2:P13"/>
  <sheetViews>
    <sheetView workbookViewId="0">
      <selection sqref="A1:B2"/>
    </sheetView>
  </sheetViews>
  <sheetFormatPr defaultRowHeight="23.25" customHeight="1"/>
  <cols>
    <col min="1" max="16" width="6.875" style="245" customWidth="1"/>
    <col min="17" max="16384" width="9" style="245"/>
  </cols>
  <sheetData>
    <row r="2" spans="1:16" ht="23.25" customHeight="1" thickBot="1"/>
    <row r="3" spans="1:16" ht="23.25" customHeight="1">
      <c r="A3" s="1363" t="s">
        <v>117</v>
      </c>
      <c r="B3" s="1360" t="s">
        <v>118</v>
      </c>
      <c r="C3" s="1358"/>
      <c r="D3" s="1362"/>
      <c r="E3" s="1357" t="s">
        <v>114</v>
      </c>
      <c r="F3" s="1358"/>
      <c r="G3" s="1359"/>
      <c r="H3" s="1360" t="s">
        <v>115</v>
      </c>
      <c r="I3" s="1358"/>
      <c r="J3" s="1362"/>
      <c r="K3" s="1357" t="s">
        <v>110</v>
      </c>
      <c r="L3" s="1358"/>
      <c r="M3" s="1359"/>
      <c r="N3" s="1360" t="s">
        <v>113</v>
      </c>
      <c r="O3" s="1358"/>
      <c r="P3" s="1361"/>
    </row>
    <row r="4" spans="1:16" ht="23.25" customHeight="1" thickBot="1">
      <c r="A4" s="1364"/>
      <c r="B4" s="282" t="s">
        <v>111</v>
      </c>
      <c r="C4" s="283" t="s">
        <v>112</v>
      </c>
      <c r="D4" s="284" t="s">
        <v>116</v>
      </c>
      <c r="E4" s="285" t="s">
        <v>111</v>
      </c>
      <c r="F4" s="283" t="s">
        <v>112</v>
      </c>
      <c r="G4" s="286" t="s">
        <v>116</v>
      </c>
      <c r="H4" s="282" t="s">
        <v>111</v>
      </c>
      <c r="I4" s="283" t="s">
        <v>112</v>
      </c>
      <c r="J4" s="284" t="s">
        <v>116</v>
      </c>
      <c r="K4" s="285" t="s">
        <v>111</v>
      </c>
      <c r="L4" s="283" t="s">
        <v>112</v>
      </c>
      <c r="M4" s="286" t="s">
        <v>116</v>
      </c>
      <c r="N4" s="282" t="s">
        <v>111</v>
      </c>
      <c r="O4" s="283" t="s">
        <v>112</v>
      </c>
      <c r="P4" s="287" t="s">
        <v>116</v>
      </c>
    </row>
    <row r="5" spans="1:16" ht="23.25" customHeight="1" thickTop="1">
      <c r="A5" s="275" t="s">
        <v>108</v>
      </c>
      <c r="B5" s="276"/>
      <c r="C5" s="277"/>
      <c r="D5" s="278">
        <f>SUM(B5:C5)</f>
        <v>0</v>
      </c>
      <c r="E5" s="279"/>
      <c r="F5" s="277"/>
      <c r="G5" s="280">
        <f>SUM(E5:F5)</f>
        <v>0</v>
      </c>
      <c r="H5" s="276"/>
      <c r="I5" s="277"/>
      <c r="J5" s="278">
        <f>SUM(H5:I5)</f>
        <v>0</v>
      </c>
      <c r="K5" s="279"/>
      <c r="L5" s="277"/>
      <c r="M5" s="280">
        <f>SUM(K5:L5)</f>
        <v>0</v>
      </c>
      <c r="N5" s="276"/>
      <c r="O5" s="277"/>
      <c r="P5" s="281">
        <f>SUM(N5:O5)</f>
        <v>0</v>
      </c>
    </row>
    <row r="6" spans="1:16" ht="23.25" customHeight="1">
      <c r="A6" s="264" t="s">
        <v>6</v>
      </c>
      <c r="B6" s="258"/>
      <c r="C6" s="254"/>
      <c r="D6" s="255">
        <f t="shared" ref="D6:D13" si="0">SUM(B6:C6)</f>
        <v>0</v>
      </c>
      <c r="E6" s="257"/>
      <c r="F6" s="254"/>
      <c r="G6" s="256">
        <f t="shared" ref="G6:G13" si="1">SUM(E6:F6)</f>
        <v>0</v>
      </c>
      <c r="H6" s="258"/>
      <c r="I6" s="254"/>
      <c r="J6" s="255">
        <f t="shared" ref="J6:J13" si="2">SUM(H6:I6)</f>
        <v>0</v>
      </c>
      <c r="K6" s="257"/>
      <c r="L6" s="254"/>
      <c r="M6" s="256">
        <f t="shared" ref="M6:M13" si="3">SUM(K6:L6)</f>
        <v>0</v>
      </c>
      <c r="N6" s="258"/>
      <c r="O6" s="254"/>
      <c r="P6" s="265">
        <f t="shared" ref="P6:P13" si="4">SUM(N6:O6)</f>
        <v>0</v>
      </c>
    </row>
    <row r="7" spans="1:16" ht="23.25" customHeight="1">
      <c r="A7" s="264" t="s">
        <v>71</v>
      </c>
      <c r="B7" s="258"/>
      <c r="C7" s="254"/>
      <c r="D7" s="255">
        <f t="shared" si="0"/>
        <v>0</v>
      </c>
      <c r="E7" s="257"/>
      <c r="F7" s="254"/>
      <c r="G7" s="256">
        <f t="shared" si="1"/>
        <v>0</v>
      </c>
      <c r="H7" s="258"/>
      <c r="I7" s="254"/>
      <c r="J7" s="255">
        <f t="shared" si="2"/>
        <v>0</v>
      </c>
      <c r="K7" s="257"/>
      <c r="L7" s="254"/>
      <c r="M7" s="256">
        <f t="shared" si="3"/>
        <v>0</v>
      </c>
      <c r="N7" s="258"/>
      <c r="O7" s="254"/>
      <c r="P7" s="265">
        <f t="shared" si="4"/>
        <v>0</v>
      </c>
    </row>
    <row r="8" spans="1:16" ht="23.25" customHeight="1">
      <c r="A8" s="264" t="s">
        <v>7</v>
      </c>
      <c r="B8" s="258"/>
      <c r="C8" s="254"/>
      <c r="D8" s="255">
        <f t="shared" si="0"/>
        <v>0</v>
      </c>
      <c r="E8" s="257"/>
      <c r="F8" s="254"/>
      <c r="G8" s="256">
        <f t="shared" si="1"/>
        <v>0</v>
      </c>
      <c r="H8" s="258"/>
      <c r="I8" s="254"/>
      <c r="J8" s="255">
        <f t="shared" si="2"/>
        <v>0</v>
      </c>
      <c r="K8" s="257"/>
      <c r="L8" s="254"/>
      <c r="M8" s="256">
        <f t="shared" si="3"/>
        <v>0</v>
      </c>
      <c r="N8" s="258"/>
      <c r="O8" s="254"/>
      <c r="P8" s="265">
        <f t="shared" si="4"/>
        <v>0</v>
      </c>
    </row>
    <row r="9" spans="1:16" ht="23.25" customHeight="1">
      <c r="A9" s="264" t="s">
        <v>77</v>
      </c>
      <c r="B9" s="258"/>
      <c r="C9" s="254"/>
      <c r="D9" s="255">
        <f t="shared" si="0"/>
        <v>0</v>
      </c>
      <c r="E9" s="257"/>
      <c r="F9" s="254"/>
      <c r="G9" s="256">
        <f t="shared" si="1"/>
        <v>0</v>
      </c>
      <c r="H9" s="258"/>
      <c r="I9" s="254"/>
      <c r="J9" s="255">
        <f t="shared" si="2"/>
        <v>0</v>
      </c>
      <c r="K9" s="257"/>
      <c r="L9" s="254"/>
      <c r="M9" s="256">
        <f t="shared" si="3"/>
        <v>0</v>
      </c>
      <c r="N9" s="258"/>
      <c r="O9" s="254"/>
      <c r="P9" s="265">
        <f t="shared" si="4"/>
        <v>0</v>
      </c>
    </row>
    <row r="10" spans="1:16" ht="23.25" customHeight="1">
      <c r="A10" s="264" t="s">
        <v>79</v>
      </c>
      <c r="B10" s="258"/>
      <c r="C10" s="254"/>
      <c r="D10" s="255">
        <f t="shared" si="0"/>
        <v>0</v>
      </c>
      <c r="E10" s="257"/>
      <c r="F10" s="254"/>
      <c r="G10" s="256">
        <f t="shared" si="1"/>
        <v>0</v>
      </c>
      <c r="H10" s="258"/>
      <c r="I10" s="254"/>
      <c r="J10" s="255">
        <f t="shared" si="2"/>
        <v>0</v>
      </c>
      <c r="K10" s="257"/>
      <c r="L10" s="254"/>
      <c r="M10" s="256">
        <f t="shared" si="3"/>
        <v>0</v>
      </c>
      <c r="N10" s="258"/>
      <c r="O10" s="254"/>
      <c r="P10" s="265">
        <f t="shared" si="4"/>
        <v>0</v>
      </c>
    </row>
    <row r="11" spans="1:16" ht="23.25" customHeight="1">
      <c r="A11" s="264" t="s">
        <v>74</v>
      </c>
      <c r="B11" s="258"/>
      <c r="C11" s="254"/>
      <c r="D11" s="255">
        <f t="shared" si="0"/>
        <v>0</v>
      </c>
      <c r="E11" s="257"/>
      <c r="F11" s="254"/>
      <c r="G11" s="256">
        <f t="shared" si="1"/>
        <v>0</v>
      </c>
      <c r="H11" s="258"/>
      <c r="I11" s="254"/>
      <c r="J11" s="255">
        <f t="shared" si="2"/>
        <v>0</v>
      </c>
      <c r="K11" s="257"/>
      <c r="L11" s="254"/>
      <c r="M11" s="256">
        <f t="shared" si="3"/>
        <v>0</v>
      </c>
      <c r="N11" s="258"/>
      <c r="O11" s="254"/>
      <c r="P11" s="265">
        <f t="shared" si="4"/>
        <v>0</v>
      </c>
    </row>
    <row r="12" spans="1:16" ht="23.25" customHeight="1" thickBot="1">
      <c r="A12" s="266" t="s">
        <v>75</v>
      </c>
      <c r="B12" s="263"/>
      <c r="C12" s="261"/>
      <c r="D12" s="259">
        <f t="shared" si="0"/>
        <v>0</v>
      </c>
      <c r="E12" s="260"/>
      <c r="F12" s="261"/>
      <c r="G12" s="262">
        <f t="shared" si="1"/>
        <v>0</v>
      </c>
      <c r="H12" s="263"/>
      <c r="I12" s="261"/>
      <c r="J12" s="259">
        <f t="shared" si="2"/>
        <v>0</v>
      </c>
      <c r="K12" s="260"/>
      <c r="L12" s="261"/>
      <c r="M12" s="262">
        <f t="shared" si="3"/>
        <v>0</v>
      </c>
      <c r="N12" s="263"/>
      <c r="O12" s="261"/>
      <c r="P12" s="267">
        <f t="shared" si="4"/>
        <v>0</v>
      </c>
    </row>
    <row r="13" spans="1:16" ht="23.25" customHeight="1" thickBot="1">
      <c r="A13" s="268" t="s">
        <v>109</v>
      </c>
      <c r="B13" s="269">
        <f>SUM(B5:B12)</f>
        <v>0</v>
      </c>
      <c r="C13" s="270">
        <f>SUM(C5:C12)</f>
        <v>0</v>
      </c>
      <c r="D13" s="271">
        <f t="shared" si="0"/>
        <v>0</v>
      </c>
      <c r="E13" s="272">
        <f>SUM(E5:E12)</f>
        <v>0</v>
      </c>
      <c r="F13" s="270">
        <f>SUM(F5:F12)</f>
        <v>0</v>
      </c>
      <c r="G13" s="273">
        <f t="shared" si="1"/>
        <v>0</v>
      </c>
      <c r="H13" s="269">
        <f>SUM(H5:H12)</f>
        <v>0</v>
      </c>
      <c r="I13" s="270">
        <f>SUM(I5:I12)</f>
        <v>0</v>
      </c>
      <c r="J13" s="271">
        <f t="shared" si="2"/>
        <v>0</v>
      </c>
      <c r="K13" s="272">
        <f>SUM(K5:K12)</f>
        <v>0</v>
      </c>
      <c r="L13" s="270">
        <f>SUM(L5:L12)</f>
        <v>0</v>
      </c>
      <c r="M13" s="273">
        <f t="shared" si="3"/>
        <v>0</v>
      </c>
      <c r="N13" s="269">
        <f>SUM(N5:N12)</f>
        <v>0</v>
      </c>
      <c r="O13" s="270">
        <f>SUM(O5:O12)</f>
        <v>0</v>
      </c>
      <c r="P13" s="274">
        <f t="shared" si="4"/>
        <v>0</v>
      </c>
    </row>
  </sheetData>
  <mergeCells count="6">
    <mergeCell ref="K3:M3"/>
    <mergeCell ref="N3:P3"/>
    <mergeCell ref="E3:G3"/>
    <mergeCell ref="H3:J3"/>
    <mergeCell ref="A3:A4"/>
    <mergeCell ref="B3:D3"/>
  </mergeCells>
  <phoneticPr fontId="3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9:G34"/>
  <sheetViews>
    <sheetView zoomScaleNormal="100" zoomScaleSheetLayoutView="90" workbookViewId="0">
      <selection activeCell="G22" sqref="G22"/>
    </sheetView>
  </sheetViews>
  <sheetFormatPr defaultColWidth="9.125" defaultRowHeight="14.25"/>
  <cols>
    <col min="1" max="1" width="14.875" style="17" customWidth="1"/>
    <col min="2" max="2" width="7.375" style="17" customWidth="1"/>
    <col min="3" max="4" width="8.625" style="17" customWidth="1"/>
    <col min="5" max="5" width="9.125" style="17" customWidth="1"/>
    <col min="6" max="6" width="9" style="17" customWidth="1"/>
    <col min="7" max="7" width="25.125" style="17" customWidth="1"/>
    <col min="8" max="8" width="13.25" style="17" customWidth="1"/>
    <col min="9" max="16384" width="9.125" style="17"/>
  </cols>
  <sheetData>
    <row r="9" spans="1:3" ht="30" customHeight="1"/>
    <row r="10" spans="1:3" s="26" customFormat="1" ht="35.1" customHeight="1">
      <c r="A10" s="16"/>
      <c r="B10" s="16" t="s">
        <v>714</v>
      </c>
      <c r="C10" s="16"/>
    </row>
    <row r="11" spans="1:3" s="26" customFormat="1" ht="20.100000000000001" customHeight="1">
      <c r="A11" s="16"/>
      <c r="B11" s="16"/>
      <c r="C11" s="16"/>
    </row>
    <row r="12" spans="1:3" s="26" customFormat="1" ht="35.1" customHeight="1">
      <c r="A12" s="16"/>
      <c r="B12" s="16" t="s">
        <v>715</v>
      </c>
      <c r="C12" s="16"/>
    </row>
    <row r="13" spans="1:3" s="26" customFormat="1" ht="20.100000000000001" customHeight="1">
      <c r="A13" s="16"/>
      <c r="B13" s="16"/>
      <c r="C13" s="16"/>
    </row>
    <row r="14" spans="1:3" s="26" customFormat="1" ht="35.1" customHeight="1">
      <c r="A14" s="16"/>
      <c r="B14" s="16" t="s">
        <v>716</v>
      </c>
      <c r="C14" s="16"/>
    </row>
    <row r="15" spans="1:3" s="26" customFormat="1" ht="20.100000000000001" customHeight="1">
      <c r="A15" s="16"/>
      <c r="B15" s="16" t="s">
        <v>0</v>
      </c>
      <c r="C15" s="16"/>
    </row>
    <row r="16" spans="1:3" s="26" customFormat="1" ht="34.5" customHeight="1">
      <c r="A16" s="16"/>
      <c r="B16" s="16" t="s">
        <v>37</v>
      </c>
      <c r="C16" s="16"/>
    </row>
    <row r="17" spans="1:7" s="26" customFormat="1" ht="20.100000000000001" customHeight="1">
      <c r="A17" s="16"/>
      <c r="B17" s="16" t="s">
        <v>0</v>
      </c>
      <c r="C17" s="16"/>
    </row>
    <row r="18" spans="1:7" s="26" customFormat="1" ht="35.1" customHeight="1">
      <c r="A18" s="16"/>
      <c r="B18" s="16" t="s">
        <v>498</v>
      </c>
      <c r="C18" s="16"/>
    </row>
    <row r="19" spans="1:7" s="26" customFormat="1" ht="20.100000000000001" customHeight="1">
      <c r="A19" s="16"/>
      <c r="B19" s="16"/>
      <c r="C19" s="16"/>
    </row>
    <row r="20" spans="1:7" s="26" customFormat="1" ht="35.1" customHeight="1">
      <c r="A20" s="16"/>
      <c r="B20" s="16" t="s">
        <v>717</v>
      </c>
      <c r="C20" s="16"/>
    </row>
    <row r="21" spans="1:7" s="26" customFormat="1" ht="20.100000000000001" customHeight="1">
      <c r="A21" s="16"/>
      <c r="B21" s="16"/>
      <c r="C21" s="16"/>
    </row>
    <row r="22" spans="1:7" s="26" customFormat="1" ht="35.1" customHeight="1">
      <c r="A22" s="16"/>
      <c r="B22" s="16" t="s">
        <v>713</v>
      </c>
      <c r="C22" s="16"/>
    </row>
    <row r="23" spans="1:7" s="26" customFormat="1" ht="20.100000000000001" customHeight="1">
      <c r="A23" s="16"/>
      <c r="B23" s="16"/>
      <c r="C23" s="16"/>
    </row>
    <row r="24" spans="1:7" s="26" customFormat="1" ht="35.1" customHeight="1">
      <c r="A24" s="16"/>
      <c r="B24" s="16" t="s">
        <v>514</v>
      </c>
      <c r="C24" s="16"/>
    </row>
    <row r="25" spans="1:7" s="26" customFormat="1" ht="35.1" customHeight="1"/>
    <row r="26" spans="1:7" s="27" customFormat="1" ht="19.7" customHeight="1">
      <c r="C26" s="27" t="s">
        <v>0</v>
      </c>
      <c r="D26" s="28"/>
      <c r="G26" s="29"/>
    </row>
    <row r="27" spans="1:7" s="27" customFormat="1" ht="18" customHeight="1">
      <c r="C27" s="27" t="s">
        <v>25</v>
      </c>
      <c r="D27" s="28"/>
      <c r="G27" s="29"/>
    </row>
    <row r="28" spans="1:7" s="27" customFormat="1" ht="18" customHeight="1">
      <c r="C28" s="27" t="s">
        <v>26</v>
      </c>
      <c r="D28" s="28"/>
      <c r="G28" s="29"/>
    </row>
    <row r="29" spans="1:7" s="27" customFormat="1" ht="18" customHeight="1">
      <c r="C29" s="27" t="s">
        <v>25</v>
      </c>
      <c r="D29" s="28"/>
      <c r="G29" s="29"/>
    </row>
    <row r="30" spans="1:7" s="27" customFormat="1" ht="18" customHeight="1">
      <c r="C30" s="27" t="s">
        <v>25</v>
      </c>
      <c r="D30" s="28"/>
      <c r="G30" s="29"/>
    </row>
    <row r="31" spans="1:7" s="27" customFormat="1" ht="11.45" customHeight="1">
      <c r="C31" s="27" t="s">
        <v>27</v>
      </c>
      <c r="D31" s="28"/>
      <c r="G31" s="29"/>
    </row>
    <row r="33" spans="5:5">
      <c r="E33" s="30"/>
    </row>
    <row r="34" spans="5:5">
      <c r="E34" s="30"/>
    </row>
  </sheetData>
  <phoneticPr fontId="6" type="noConversion"/>
  <printOptions horizontalCentered="1" gridLinesSet="0"/>
  <pageMargins left="0.47244094488188981" right="0.47244094488188981" top="0.98425196850393704" bottom="0.59055118110236227" header="0.51181102362204722" footer="0.39370078740157483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39"/>
  <sheetViews>
    <sheetView zoomScale="80" zoomScaleNormal="80" zoomScaleSheetLayoutView="70" workbookViewId="0">
      <selection activeCell="Q24" sqref="Q24"/>
    </sheetView>
  </sheetViews>
  <sheetFormatPr defaultColWidth="9.125" defaultRowHeight="18.75"/>
  <cols>
    <col min="1" max="1" width="2.25" style="11" customWidth="1"/>
    <col min="2" max="2" width="7.75" style="11" customWidth="1"/>
    <col min="3" max="3" width="12.625" style="11" customWidth="1"/>
    <col min="4" max="12" width="10.625" style="11" customWidth="1"/>
    <col min="13" max="13" width="12.125" style="11" customWidth="1"/>
    <col min="14" max="14" width="9.125" style="11"/>
    <col min="15" max="15" width="8.625" style="11" customWidth="1"/>
    <col min="16" max="23" width="11" style="11" bestFit="1" customWidth="1"/>
    <col min="24" max="16384" width="9.125" style="11"/>
  </cols>
  <sheetData>
    <row r="1" spans="1:13" ht="20.100000000000001" customHeight="1"/>
    <row r="2" spans="1:13" ht="30" customHeight="1">
      <c r="A2" s="31" t="s">
        <v>718</v>
      </c>
    </row>
    <row r="3" spans="1:13" ht="19.5" customHeight="1">
      <c r="A3" s="12"/>
      <c r="M3" s="32"/>
    </row>
    <row r="4" spans="1:13" ht="28.5" customHeight="1">
      <c r="A4" s="12"/>
      <c r="B4" s="656" t="s">
        <v>38</v>
      </c>
      <c r="C4" s="663"/>
      <c r="D4" s="664" t="s">
        <v>11</v>
      </c>
      <c r="E4" s="658" t="s">
        <v>351</v>
      </c>
      <c r="F4" s="658" t="s">
        <v>305</v>
      </c>
      <c r="G4" s="658" t="s">
        <v>15</v>
      </c>
      <c r="H4" s="658" t="s">
        <v>13</v>
      </c>
      <c r="I4" s="658" t="s">
        <v>78</v>
      </c>
      <c r="J4" s="665" t="s">
        <v>422</v>
      </c>
      <c r="K4" s="665" t="s">
        <v>310</v>
      </c>
      <c r="L4" s="666" t="s">
        <v>405</v>
      </c>
      <c r="M4" s="667" t="s">
        <v>14</v>
      </c>
    </row>
    <row r="5" spans="1:13" ht="32.1" customHeight="1">
      <c r="A5" s="12"/>
      <c r="B5" s="536" t="s">
        <v>133</v>
      </c>
      <c r="C5" s="668"/>
      <c r="D5" s="669">
        <v>356.3</v>
      </c>
      <c r="E5" s="670">
        <v>269.5</v>
      </c>
      <c r="F5" s="670">
        <v>517</v>
      </c>
      <c r="G5" s="670">
        <v>587.1</v>
      </c>
      <c r="H5" s="670">
        <v>463.7</v>
      </c>
      <c r="I5" s="670">
        <v>398.3</v>
      </c>
      <c r="J5" s="670">
        <v>450.4</v>
      </c>
      <c r="K5" s="670">
        <v>672.3</v>
      </c>
      <c r="L5" s="671">
        <v>524.9</v>
      </c>
      <c r="M5" s="672">
        <f>SUM(D5:L5)</f>
        <v>4239.5</v>
      </c>
    </row>
    <row r="6" spans="1:13" ht="32.1" customHeight="1">
      <c r="A6" s="12"/>
      <c r="B6" s="537" t="s">
        <v>134</v>
      </c>
      <c r="C6" s="673"/>
      <c r="D6" s="674">
        <v>7</v>
      </c>
      <c r="E6" s="675">
        <v>4</v>
      </c>
      <c r="F6" s="675">
        <v>8</v>
      </c>
      <c r="G6" s="675">
        <v>7</v>
      </c>
      <c r="H6" s="675">
        <v>6</v>
      </c>
      <c r="I6" s="675">
        <v>5</v>
      </c>
      <c r="J6" s="675">
        <v>6</v>
      </c>
      <c r="K6" s="675">
        <v>9</v>
      </c>
      <c r="L6" s="676">
        <v>7</v>
      </c>
      <c r="M6" s="677">
        <f>SUM(D6:L6)</f>
        <v>59</v>
      </c>
    </row>
    <row r="7" spans="1:13" ht="31.5" customHeight="1">
      <c r="A7" s="12"/>
      <c r="B7" s="1089" t="s">
        <v>721</v>
      </c>
      <c r="C7" s="678" t="s">
        <v>39</v>
      </c>
      <c r="D7" s="679">
        <f>D6*4</f>
        <v>28</v>
      </c>
      <c r="E7" s="680">
        <f>E6*4</f>
        <v>16</v>
      </c>
      <c r="F7" s="680">
        <f t="shared" ref="F7:L7" si="0">F6*4</f>
        <v>32</v>
      </c>
      <c r="G7" s="680">
        <f t="shared" si="0"/>
        <v>28</v>
      </c>
      <c r="H7" s="680">
        <f t="shared" si="0"/>
        <v>24</v>
      </c>
      <c r="I7" s="680">
        <f t="shared" si="0"/>
        <v>20</v>
      </c>
      <c r="J7" s="680">
        <f t="shared" si="0"/>
        <v>24</v>
      </c>
      <c r="K7" s="680">
        <f t="shared" si="0"/>
        <v>36</v>
      </c>
      <c r="L7" s="681">
        <f t="shared" si="0"/>
        <v>28</v>
      </c>
      <c r="M7" s="682">
        <f>SUM(D7:L7)</f>
        <v>236</v>
      </c>
    </row>
    <row r="8" spans="1:13" ht="32.1" customHeight="1">
      <c r="A8" s="12"/>
      <c r="B8" s="1090"/>
      <c r="C8" s="1000" t="s">
        <v>722</v>
      </c>
      <c r="D8" s="683">
        <f>D6</f>
        <v>7</v>
      </c>
      <c r="E8" s="684">
        <f>E6</f>
        <v>4</v>
      </c>
      <c r="F8" s="684">
        <f t="shared" ref="F8:L8" si="1">F6</f>
        <v>8</v>
      </c>
      <c r="G8" s="684">
        <f t="shared" si="1"/>
        <v>7</v>
      </c>
      <c r="H8" s="684">
        <f t="shared" si="1"/>
        <v>6</v>
      </c>
      <c r="I8" s="684">
        <f t="shared" si="1"/>
        <v>5</v>
      </c>
      <c r="J8" s="684">
        <f t="shared" si="1"/>
        <v>6</v>
      </c>
      <c r="K8" s="684">
        <f t="shared" si="1"/>
        <v>9</v>
      </c>
      <c r="L8" s="685">
        <f t="shared" si="1"/>
        <v>7</v>
      </c>
      <c r="M8" s="686">
        <f>SUM(D8:L8)</f>
        <v>59</v>
      </c>
    </row>
    <row r="9" spans="1:13" ht="32.1" customHeight="1">
      <c r="A9" s="12"/>
      <c r="B9" s="1091"/>
      <c r="C9" s="447" t="s">
        <v>14</v>
      </c>
      <c r="D9" s="597">
        <f>D8+D7</f>
        <v>35</v>
      </c>
      <c r="E9" s="332">
        <f>E8+E7</f>
        <v>20</v>
      </c>
      <c r="F9" s="332">
        <f t="shared" ref="F9:L9" si="2">F8+F7</f>
        <v>40</v>
      </c>
      <c r="G9" s="332">
        <f t="shared" si="2"/>
        <v>35</v>
      </c>
      <c r="H9" s="332">
        <f t="shared" si="2"/>
        <v>30</v>
      </c>
      <c r="I9" s="332">
        <f t="shared" si="2"/>
        <v>25</v>
      </c>
      <c r="J9" s="332">
        <f t="shared" si="2"/>
        <v>30</v>
      </c>
      <c r="K9" s="332">
        <f t="shared" si="2"/>
        <v>45</v>
      </c>
      <c r="L9" s="333">
        <f t="shared" si="2"/>
        <v>35</v>
      </c>
      <c r="M9" s="687">
        <f>SUM(D9:L9)</f>
        <v>295</v>
      </c>
    </row>
    <row r="10" spans="1:13" ht="30" customHeight="1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0" customHeight="1">
      <c r="A11" s="31" t="s">
        <v>598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9.9499999999999993" customHeight="1">
      <c r="A12" s="12"/>
      <c r="B12" s="13"/>
    </row>
    <row r="13" spans="1:13" ht="30" customHeight="1">
      <c r="A13" s="12"/>
      <c r="B13" s="515" t="s">
        <v>530</v>
      </c>
    </row>
    <row r="14" spans="1:13" ht="9.9499999999999993" customHeight="1">
      <c r="A14" s="12"/>
      <c r="B14" s="13"/>
    </row>
    <row r="15" spans="1:13" ht="21" customHeight="1">
      <c r="A15" s="12"/>
      <c r="B15" s="11" t="s">
        <v>597</v>
      </c>
    </row>
    <row r="16" spans="1:13" ht="24.95" customHeight="1">
      <c r="A16" s="12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29" t="s">
        <v>135</v>
      </c>
    </row>
    <row r="17" spans="1:24" ht="28.5" customHeight="1">
      <c r="A17" s="12"/>
      <c r="B17" s="656" t="s">
        <v>136</v>
      </c>
      <c r="C17" s="663"/>
      <c r="D17" s="664" t="s">
        <v>11</v>
      </c>
      <c r="E17" s="658" t="s">
        <v>351</v>
      </c>
      <c r="F17" s="658" t="s">
        <v>305</v>
      </c>
      <c r="G17" s="658" t="s">
        <v>15</v>
      </c>
      <c r="H17" s="658" t="s">
        <v>13</v>
      </c>
      <c r="I17" s="658" t="s">
        <v>78</v>
      </c>
      <c r="J17" s="665" t="s">
        <v>422</v>
      </c>
      <c r="K17" s="665" t="s">
        <v>310</v>
      </c>
      <c r="L17" s="666" t="s">
        <v>405</v>
      </c>
      <c r="M17" s="667" t="s">
        <v>14</v>
      </c>
    </row>
    <row r="18" spans="1:24" ht="27.95" customHeight="1">
      <c r="A18" s="12"/>
      <c r="B18" s="1094" t="s">
        <v>2</v>
      </c>
      <c r="C18" s="1095"/>
      <c r="D18" s="799">
        <f>'2.관리실적'!J43</f>
        <v>123</v>
      </c>
      <c r="E18" s="800">
        <f>'2.관리실적'!J46</f>
        <v>109</v>
      </c>
      <c r="F18" s="800">
        <f>'2.관리실적'!J49</f>
        <v>376</v>
      </c>
      <c r="G18" s="800">
        <f>'2.관리실적'!J52</f>
        <v>105</v>
      </c>
      <c r="H18" s="800">
        <f>'2.관리실적'!J55</f>
        <v>43</v>
      </c>
      <c r="I18" s="800">
        <f>'2.관리실적'!J58</f>
        <v>63</v>
      </c>
      <c r="J18" s="800">
        <f>'2.관리실적'!J61</f>
        <v>56</v>
      </c>
      <c r="K18" s="800">
        <f>'2.관리실적'!J64</f>
        <v>246</v>
      </c>
      <c r="L18" s="801">
        <f>'2.관리실적'!J67</f>
        <v>206</v>
      </c>
      <c r="M18" s="761">
        <f>SUM(D18:L18)</f>
        <v>1327</v>
      </c>
    </row>
    <row r="19" spans="1:24" ht="27.95" customHeight="1">
      <c r="A19" s="12"/>
      <c r="B19" s="1092" t="s">
        <v>455</v>
      </c>
      <c r="C19" s="1093"/>
      <c r="D19" s="802">
        <f>'2.관리실적'!J44</f>
        <v>130</v>
      </c>
      <c r="E19" s="803">
        <f>'2.관리실적'!J47</f>
        <v>14</v>
      </c>
      <c r="F19" s="803">
        <f>'2.관리실적'!J50</f>
        <v>144</v>
      </c>
      <c r="G19" s="803">
        <f>'2.관리실적'!J53</f>
        <v>192</v>
      </c>
      <c r="H19" s="803">
        <f>'2.관리실적'!J56</f>
        <v>140</v>
      </c>
      <c r="I19" s="803">
        <f>'2.관리실적'!J59</f>
        <v>98</v>
      </c>
      <c r="J19" s="803">
        <f>'2.관리실적'!J62</f>
        <v>206</v>
      </c>
      <c r="K19" s="803">
        <f>'2.관리실적'!J65</f>
        <v>92</v>
      </c>
      <c r="L19" s="804">
        <f>'2.관리실적'!J68</f>
        <v>101</v>
      </c>
      <c r="M19" s="766">
        <f>SUM(D19:L19)</f>
        <v>1117</v>
      </c>
    </row>
    <row r="20" spans="1:24" ht="27.95" customHeight="1">
      <c r="A20" s="12"/>
      <c r="B20" s="1096" t="s">
        <v>437</v>
      </c>
      <c r="C20" s="1097"/>
      <c r="D20" s="805">
        <f>SUM(D18:D19)</f>
        <v>253</v>
      </c>
      <c r="E20" s="806">
        <f>SUM(E18:E19)</f>
        <v>123</v>
      </c>
      <c r="F20" s="806">
        <f t="shared" ref="F20:L20" si="3">SUM(F18:F19)</f>
        <v>520</v>
      </c>
      <c r="G20" s="806">
        <f t="shared" si="3"/>
        <v>297</v>
      </c>
      <c r="H20" s="806">
        <f t="shared" si="3"/>
        <v>183</v>
      </c>
      <c r="I20" s="806">
        <f t="shared" si="3"/>
        <v>161</v>
      </c>
      <c r="J20" s="806">
        <f t="shared" si="3"/>
        <v>262</v>
      </c>
      <c r="K20" s="806">
        <f t="shared" si="3"/>
        <v>338</v>
      </c>
      <c r="L20" s="807">
        <f t="shared" si="3"/>
        <v>307</v>
      </c>
      <c r="M20" s="808">
        <f>SUM(D20:L20)</f>
        <v>2444</v>
      </c>
    </row>
    <row r="21" spans="1:24" ht="9.9499999999999993" customHeight="1">
      <c r="A21" s="12"/>
      <c r="B21" s="34"/>
    </row>
    <row r="22" spans="1:24" ht="20.100000000000001" customHeight="1">
      <c r="A22" s="12"/>
      <c r="B22" s="34"/>
    </row>
    <row r="23" spans="1:24" ht="25.15" customHeight="1">
      <c r="A23" s="12"/>
      <c r="B23" s="11" t="s">
        <v>599</v>
      </c>
    </row>
    <row r="24" spans="1:24" ht="24.95" customHeight="1">
      <c r="A24" s="12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29" t="s">
        <v>135</v>
      </c>
    </row>
    <row r="25" spans="1:24" s="9" customFormat="1" ht="28.5" customHeight="1">
      <c r="A25" s="12"/>
      <c r="B25" s="656" t="s">
        <v>38</v>
      </c>
      <c r="C25" s="663"/>
      <c r="D25" s="664" t="s">
        <v>11</v>
      </c>
      <c r="E25" s="658" t="s">
        <v>351</v>
      </c>
      <c r="F25" s="658" t="s">
        <v>305</v>
      </c>
      <c r="G25" s="658" t="s">
        <v>15</v>
      </c>
      <c r="H25" s="658" t="s">
        <v>13</v>
      </c>
      <c r="I25" s="658" t="s">
        <v>78</v>
      </c>
      <c r="J25" s="665" t="s">
        <v>422</v>
      </c>
      <c r="K25" s="665" t="s">
        <v>310</v>
      </c>
      <c r="L25" s="666" t="s">
        <v>405</v>
      </c>
      <c r="M25" s="667" t="s">
        <v>14</v>
      </c>
      <c r="O25" s="12" t="s">
        <v>5</v>
      </c>
      <c r="P25" s="12" t="s">
        <v>737</v>
      </c>
      <c r="Q25" s="12" t="s">
        <v>738</v>
      </c>
      <c r="R25" s="12" t="s">
        <v>71</v>
      </c>
      <c r="S25" s="12" t="s">
        <v>7</v>
      </c>
      <c r="T25" s="12" t="s">
        <v>77</v>
      </c>
      <c r="U25" s="12" t="s">
        <v>308</v>
      </c>
      <c r="V25" s="12" t="s">
        <v>309</v>
      </c>
      <c r="W25" s="12" t="s">
        <v>311</v>
      </c>
      <c r="X25" s="12" t="s">
        <v>739</v>
      </c>
    </row>
    <row r="26" spans="1:24" s="9" customFormat="1" ht="27.95" customHeight="1">
      <c r="B26" s="1098" t="s">
        <v>600</v>
      </c>
      <c r="C26" s="1099"/>
      <c r="D26" s="809">
        <v>258</v>
      </c>
      <c r="E26" s="810">
        <v>185</v>
      </c>
      <c r="F26" s="811">
        <v>462</v>
      </c>
      <c r="G26" s="812">
        <v>278</v>
      </c>
      <c r="H26" s="812">
        <v>138</v>
      </c>
      <c r="I26" s="812">
        <v>172</v>
      </c>
      <c r="J26" s="812">
        <v>241</v>
      </c>
      <c r="K26" s="812">
        <v>319</v>
      </c>
      <c r="L26" s="813">
        <v>301</v>
      </c>
      <c r="M26" s="761">
        <f>SUM(D26:L26)</f>
        <v>2354</v>
      </c>
    </row>
    <row r="27" spans="1:24" s="9" customFormat="1" ht="27.95" customHeight="1">
      <c r="B27" s="1085" t="s">
        <v>601</v>
      </c>
      <c r="C27" s="1086"/>
      <c r="D27" s="802">
        <f t="shared" ref="D27:J27" si="4">D20</f>
        <v>253</v>
      </c>
      <c r="E27" s="803">
        <f t="shared" si="4"/>
        <v>123</v>
      </c>
      <c r="F27" s="803">
        <f t="shared" si="4"/>
        <v>520</v>
      </c>
      <c r="G27" s="803">
        <f t="shared" si="4"/>
        <v>297</v>
      </c>
      <c r="H27" s="803">
        <f t="shared" si="4"/>
        <v>183</v>
      </c>
      <c r="I27" s="803">
        <f t="shared" si="4"/>
        <v>161</v>
      </c>
      <c r="J27" s="803">
        <f t="shared" si="4"/>
        <v>262</v>
      </c>
      <c r="K27" s="803">
        <f t="shared" ref="K27:L27" si="5">K20</f>
        <v>338</v>
      </c>
      <c r="L27" s="804">
        <f t="shared" si="5"/>
        <v>307</v>
      </c>
      <c r="M27" s="766">
        <f>SUM(D27:L27)</f>
        <v>2444</v>
      </c>
      <c r="O27" s="1084">
        <f>D27/D6</f>
        <v>36.142857142857146</v>
      </c>
      <c r="P27" s="1084">
        <f t="shared" ref="P27:V27" si="6">E27/E6</f>
        <v>30.75</v>
      </c>
      <c r="Q27" s="1084">
        <f t="shared" si="6"/>
        <v>65</v>
      </c>
      <c r="R27" s="1084">
        <f t="shared" si="6"/>
        <v>42.428571428571431</v>
      </c>
      <c r="S27" s="1084">
        <f t="shared" si="6"/>
        <v>30.5</v>
      </c>
      <c r="T27" s="1084">
        <f t="shared" si="6"/>
        <v>32.200000000000003</v>
      </c>
      <c r="U27" s="1084">
        <f t="shared" si="6"/>
        <v>43.666666666666664</v>
      </c>
      <c r="V27" s="1084">
        <f t="shared" si="6"/>
        <v>37.555555555555557</v>
      </c>
      <c r="W27" s="1084">
        <f>L27/L6</f>
        <v>43.857142857142854</v>
      </c>
      <c r="X27" s="1084">
        <f>AVERAGE(O27:W27)</f>
        <v>40.233421516754845</v>
      </c>
    </row>
    <row r="28" spans="1:24" s="9" customFormat="1" ht="27.95" customHeight="1">
      <c r="B28" s="1087" t="s">
        <v>458</v>
      </c>
      <c r="C28" s="1088"/>
      <c r="D28" s="814">
        <f>D27-D26</f>
        <v>-5</v>
      </c>
      <c r="E28" s="806">
        <f t="shared" ref="E28:F28" si="7">E27-E26</f>
        <v>-62</v>
      </c>
      <c r="F28" s="815">
        <f t="shared" si="7"/>
        <v>58</v>
      </c>
      <c r="G28" s="806">
        <f t="shared" ref="G28:L28" si="8">G27-G26</f>
        <v>19</v>
      </c>
      <c r="H28" s="806">
        <f t="shared" si="8"/>
        <v>45</v>
      </c>
      <c r="I28" s="806">
        <f t="shared" si="8"/>
        <v>-11</v>
      </c>
      <c r="J28" s="806">
        <f>J27-J26</f>
        <v>21</v>
      </c>
      <c r="K28" s="806">
        <f t="shared" si="8"/>
        <v>19</v>
      </c>
      <c r="L28" s="807">
        <f t="shared" si="8"/>
        <v>6</v>
      </c>
      <c r="M28" s="808">
        <f>SUM(D28:L28)</f>
        <v>90</v>
      </c>
    </row>
    <row r="29" spans="1:24" s="9" customFormat="1" ht="24" customHeight="1"/>
    <row r="30" spans="1:24" s="9" customFormat="1" ht="24" customHeight="1"/>
    <row r="31" spans="1:24" s="9" customFormat="1" ht="24" customHeight="1"/>
    <row r="32" spans="1:24" s="9" customFormat="1" ht="24" customHeight="1"/>
    <row r="33" spans="2:2" s="9" customFormat="1" ht="24" customHeight="1"/>
    <row r="34" spans="2:2" s="9" customFormat="1" ht="24" customHeight="1"/>
    <row r="35" spans="2:2" s="9" customFormat="1" ht="24" customHeight="1"/>
    <row r="36" spans="2:2" s="9" customFormat="1" ht="24" customHeight="1"/>
    <row r="37" spans="2:2" s="9" customFormat="1" ht="24" customHeight="1"/>
    <row r="38" spans="2:2" s="9" customFormat="1" ht="24" customHeight="1"/>
    <row r="39" spans="2:2" ht="20.25">
      <c r="B39" s="35"/>
    </row>
  </sheetData>
  <mergeCells count="7">
    <mergeCell ref="B27:C27"/>
    <mergeCell ref="B28:C28"/>
    <mergeCell ref="B7:B9"/>
    <mergeCell ref="B19:C19"/>
    <mergeCell ref="B18:C18"/>
    <mergeCell ref="B20:C20"/>
    <mergeCell ref="B26:C26"/>
  </mergeCells>
  <phoneticPr fontId="5" type="noConversion"/>
  <printOptions horizontalCentered="1" gridLinesSet="0"/>
  <pageMargins left="0.19685039370078741" right="0.19685039370078741" top="0.78740157480314965" bottom="0.39370078740157483" header="0.39370078740157483" footer="0.39370078740157483"/>
  <pageSetup paperSize="9" scale="70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74"/>
  <sheetViews>
    <sheetView showZeros="0" zoomScale="80" zoomScaleNormal="80" zoomScaleSheetLayoutView="90" workbookViewId="0">
      <selection activeCell="J43" sqref="J43:K43"/>
    </sheetView>
  </sheetViews>
  <sheetFormatPr defaultColWidth="9.125" defaultRowHeight="18"/>
  <cols>
    <col min="1" max="1" width="2.375" style="3" customWidth="1"/>
    <col min="2" max="3" width="8.125" style="3" customWidth="1"/>
    <col min="4" max="9" width="15.625" style="3" customWidth="1"/>
    <col min="10" max="11" width="8.125" style="3" customWidth="1"/>
    <col min="12" max="12" width="2.375" style="3" customWidth="1"/>
    <col min="13" max="13" width="10.875" style="3" customWidth="1"/>
    <col min="14" max="14" width="10" style="3" customWidth="1"/>
    <col min="15" max="47" width="9.125" style="3" customWidth="1"/>
    <col min="48" max="16384" width="9.125" style="3"/>
  </cols>
  <sheetData>
    <row r="1" spans="2:11" ht="20.100000000000001" customHeight="1"/>
    <row r="2" spans="2:11" ht="20.25">
      <c r="B2" s="11" t="s">
        <v>694</v>
      </c>
      <c r="C2" s="1"/>
      <c r="D2" s="1"/>
      <c r="E2" s="1"/>
      <c r="F2" s="1"/>
      <c r="G2" s="1"/>
      <c r="H2" s="1"/>
      <c r="I2" s="1"/>
      <c r="J2" s="1"/>
    </row>
    <row r="3" spans="2:11">
      <c r="B3" s="2"/>
      <c r="C3" s="2"/>
      <c r="D3" s="2"/>
      <c r="E3" s="2"/>
      <c r="F3" s="2"/>
      <c r="G3" s="2"/>
      <c r="H3" s="2"/>
      <c r="I3" s="2"/>
      <c r="J3" s="476"/>
      <c r="K3" s="695" t="s">
        <v>439</v>
      </c>
    </row>
    <row r="4" spans="2:11" s="6" customFormat="1" ht="27" customHeight="1">
      <c r="B4" s="656" t="s">
        <v>131</v>
      </c>
      <c r="C4" s="688"/>
      <c r="D4" s="663" t="s">
        <v>438</v>
      </c>
      <c r="E4" s="663" t="s">
        <v>424</v>
      </c>
      <c r="F4" s="663" t="s">
        <v>332</v>
      </c>
      <c r="G4" s="663" t="s">
        <v>602</v>
      </c>
      <c r="H4" s="663" t="s">
        <v>603</v>
      </c>
      <c r="I4" s="658" t="s">
        <v>76</v>
      </c>
      <c r="J4" s="1106" t="s">
        <v>613</v>
      </c>
      <c r="K4" s="1107"/>
    </row>
    <row r="5" spans="2:11" s="6" customFormat="1" ht="27" customHeight="1">
      <c r="B5" s="690" t="s">
        <v>453</v>
      </c>
      <c r="C5" s="691"/>
      <c r="D5" s="796">
        <v>1051</v>
      </c>
      <c r="E5" s="796">
        <v>1072</v>
      </c>
      <c r="F5" s="796">
        <v>1084</v>
      </c>
      <c r="G5" s="796">
        <v>1279</v>
      </c>
      <c r="H5" s="796">
        <f>J70</f>
        <v>1327</v>
      </c>
      <c r="I5" s="1069">
        <f>AVERAGE(D5:H5)</f>
        <v>1162.5999999999999</v>
      </c>
      <c r="J5" s="1121"/>
      <c r="K5" s="1122"/>
    </row>
    <row r="6" spans="2:11" s="6" customFormat="1" ht="27" customHeight="1">
      <c r="B6" s="692" t="s">
        <v>452</v>
      </c>
      <c r="C6" s="693"/>
      <c r="D6" s="797">
        <v>896</v>
      </c>
      <c r="E6" s="797">
        <v>916</v>
      </c>
      <c r="F6" s="797">
        <v>881</v>
      </c>
      <c r="G6" s="797">
        <v>1075</v>
      </c>
      <c r="H6" s="796">
        <f>J71</f>
        <v>1117</v>
      </c>
      <c r="I6" s="1070">
        <f t="shared" ref="I6:I7" si="0">AVERAGE(D6:H6)</f>
        <v>977</v>
      </c>
      <c r="J6" s="1123"/>
      <c r="K6" s="1124"/>
    </row>
    <row r="7" spans="2:11" s="6" customFormat="1" ht="27" customHeight="1">
      <c r="B7" s="537" t="s">
        <v>4</v>
      </c>
      <c r="C7" s="694"/>
      <c r="D7" s="798">
        <f>SUM(D5:D6)</f>
        <v>1947</v>
      </c>
      <c r="E7" s="798">
        <f t="shared" ref="E7" si="1">SUM(E5:E6)</f>
        <v>1988</v>
      </c>
      <c r="F7" s="798">
        <f t="shared" ref="F7" si="2">SUM(F5:F6)</f>
        <v>1965</v>
      </c>
      <c r="G7" s="798">
        <f>SUM(G5:G6)</f>
        <v>2354</v>
      </c>
      <c r="H7" s="798">
        <f>SUM(H5:H6)</f>
        <v>2444</v>
      </c>
      <c r="I7" s="1080">
        <f t="shared" si="0"/>
        <v>2139.6</v>
      </c>
      <c r="J7" s="1125"/>
      <c r="K7" s="1126"/>
    </row>
    <row r="8" spans="2:11" s="6" customFormat="1" ht="30" customHeight="1"/>
    <row r="9" spans="2:11" s="6" customFormat="1" ht="30" customHeight="1"/>
    <row r="10" spans="2:11" s="6" customFormat="1" ht="30" customHeight="1"/>
    <row r="11" spans="2:11" s="6" customFormat="1" ht="30" customHeight="1"/>
    <row r="12" spans="2:11" s="6" customFormat="1" ht="30" customHeight="1"/>
    <row r="13" spans="2:11" ht="30" customHeight="1"/>
    <row r="14" spans="2:11" ht="30" customHeight="1"/>
    <row r="15" spans="2:11" s="103" customFormat="1" ht="24.95" customHeight="1">
      <c r="C15" s="102"/>
      <c r="D15" s="102"/>
      <c r="E15" s="102"/>
      <c r="F15" s="102"/>
      <c r="G15" s="102"/>
      <c r="H15" s="102"/>
      <c r="I15" s="102"/>
      <c r="J15" s="102"/>
      <c r="K15" s="102"/>
    </row>
    <row r="16" spans="2:11" ht="24.95" customHeight="1">
      <c r="B16" s="102" t="s">
        <v>539</v>
      </c>
      <c r="C16" s="41"/>
      <c r="D16" s="41"/>
      <c r="E16" s="41"/>
      <c r="F16" s="41"/>
      <c r="G16" s="41"/>
      <c r="H16" s="41"/>
      <c r="I16" s="41"/>
      <c r="J16" s="41"/>
      <c r="K16" s="41"/>
    </row>
    <row r="17" spans="2:11" ht="24.95" customHeight="1">
      <c r="B17" s="102"/>
      <c r="C17" s="41"/>
      <c r="D17" s="41"/>
      <c r="E17" s="41"/>
      <c r="F17" s="41"/>
      <c r="G17" s="41"/>
      <c r="H17" s="41"/>
      <c r="I17" s="41"/>
      <c r="J17" s="41"/>
      <c r="K17" s="41"/>
    </row>
    <row r="18" spans="2:11" ht="30" customHeight="1">
      <c r="B18" s="880" t="s">
        <v>531</v>
      </c>
    </row>
    <row r="19" spans="2:11" ht="9.9499999999999993" customHeight="1">
      <c r="B19" s="5" t="s">
        <v>23</v>
      </c>
    </row>
    <row r="20" spans="2:11">
      <c r="B20" s="696"/>
      <c r="C20" s="696"/>
      <c r="D20" s="696"/>
      <c r="E20" s="696"/>
      <c r="F20" s="696"/>
      <c r="G20" s="696"/>
      <c r="H20" s="696"/>
      <c r="I20" s="696"/>
      <c r="J20" s="696"/>
      <c r="K20" s="697" t="s">
        <v>439</v>
      </c>
    </row>
    <row r="21" spans="2:11" ht="27.75" customHeight="1">
      <c r="B21" s="1108" t="s">
        <v>131</v>
      </c>
      <c r="C21" s="1109"/>
      <c r="D21" s="698" t="s">
        <v>66</v>
      </c>
      <c r="E21" s="699" t="s">
        <v>28</v>
      </c>
      <c r="F21" s="699" t="s">
        <v>29</v>
      </c>
      <c r="G21" s="699" t="s">
        <v>30</v>
      </c>
      <c r="H21" s="699" t="s">
        <v>31</v>
      </c>
      <c r="I21" s="699" t="s">
        <v>32</v>
      </c>
      <c r="J21" s="1127" t="s">
        <v>506</v>
      </c>
      <c r="K21" s="1109"/>
    </row>
    <row r="22" spans="2:11" ht="27.75" customHeight="1">
      <c r="B22" s="1110" t="s">
        <v>370</v>
      </c>
      <c r="C22" s="1111"/>
      <c r="D22" s="700">
        <f t="shared" ref="D22:I23" si="3">D70</f>
        <v>215</v>
      </c>
      <c r="E22" s="701">
        <f t="shared" si="3"/>
        <v>213</v>
      </c>
      <c r="F22" s="701">
        <f t="shared" si="3"/>
        <v>224</v>
      </c>
      <c r="G22" s="701">
        <f t="shared" si="3"/>
        <v>224</v>
      </c>
      <c r="H22" s="701">
        <f t="shared" si="3"/>
        <v>223</v>
      </c>
      <c r="I22" s="701">
        <f t="shared" si="3"/>
        <v>228</v>
      </c>
      <c r="J22" s="1117">
        <f>SUM(D22:I22)</f>
        <v>1327</v>
      </c>
      <c r="K22" s="1118"/>
    </row>
    <row r="23" spans="2:11" ht="27.75" customHeight="1">
      <c r="B23" s="1112" t="s">
        <v>451</v>
      </c>
      <c r="C23" s="1113"/>
      <c r="D23" s="700">
        <f t="shared" si="3"/>
        <v>164</v>
      </c>
      <c r="E23" s="701">
        <f t="shared" si="3"/>
        <v>161</v>
      </c>
      <c r="F23" s="701">
        <f t="shared" si="3"/>
        <v>179</v>
      </c>
      <c r="G23" s="701">
        <f t="shared" si="3"/>
        <v>195</v>
      </c>
      <c r="H23" s="701">
        <f t="shared" si="3"/>
        <v>206</v>
      </c>
      <c r="I23" s="701">
        <f t="shared" si="3"/>
        <v>212</v>
      </c>
      <c r="J23" s="1119">
        <f>SUM(D23:I23)</f>
        <v>1117</v>
      </c>
      <c r="K23" s="1120"/>
    </row>
    <row r="24" spans="2:11" ht="27.75" customHeight="1">
      <c r="B24" s="1114" t="s">
        <v>4</v>
      </c>
      <c r="C24" s="1115"/>
      <c r="D24" s="702">
        <f t="shared" ref="D24:I24" si="4">SUM(D22:D23)</f>
        <v>379</v>
      </c>
      <c r="E24" s="703">
        <f t="shared" si="4"/>
        <v>374</v>
      </c>
      <c r="F24" s="703">
        <f t="shared" si="4"/>
        <v>403</v>
      </c>
      <c r="G24" s="703">
        <f t="shared" si="4"/>
        <v>419</v>
      </c>
      <c r="H24" s="703">
        <f t="shared" si="4"/>
        <v>429</v>
      </c>
      <c r="I24" s="703">
        <f t="shared" si="4"/>
        <v>440</v>
      </c>
      <c r="J24" s="1131">
        <f>SUM(D24:I24)</f>
        <v>2444</v>
      </c>
      <c r="K24" s="1132"/>
    </row>
    <row r="25" spans="2:11" ht="30" customHeight="1">
      <c r="B25" s="4"/>
      <c r="C25" s="4"/>
      <c r="D25" s="4"/>
      <c r="E25" s="4"/>
      <c r="F25" s="4"/>
      <c r="G25" s="4"/>
      <c r="H25" s="4"/>
      <c r="I25" s="4"/>
      <c r="J25" s="4"/>
    </row>
    <row r="26" spans="2:11" ht="30" customHeight="1"/>
    <row r="27" spans="2:11" ht="30" customHeight="1"/>
    <row r="28" spans="2:11" ht="30" customHeight="1"/>
    <row r="29" spans="2:11" ht="30" customHeight="1"/>
    <row r="30" spans="2:11" ht="30" customHeight="1"/>
    <row r="31" spans="2:11" ht="23.25" customHeight="1"/>
    <row r="32" spans="2:11" ht="30" customHeight="1"/>
    <row r="33" spans="2:14" ht="30" customHeight="1"/>
    <row r="34" spans="2:14" ht="30" customHeight="1"/>
    <row r="35" spans="2:14" ht="30" customHeight="1"/>
    <row r="36" spans="2:14" ht="24.95" customHeight="1">
      <c r="B36" s="102" t="s">
        <v>614</v>
      </c>
    </row>
    <row r="37" spans="2:14" ht="15.75" customHeight="1"/>
    <row r="38" spans="2:14" ht="15.75" customHeight="1"/>
    <row r="39" spans="2:14" ht="15.75" customHeight="1"/>
    <row r="40" spans="2:14" ht="26.25" customHeight="1">
      <c r="B40" s="880" t="s">
        <v>532</v>
      </c>
    </row>
    <row r="41" spans="2:14" ht="15.75" customHeight="1">
      <c r="B41" s="696"/>
      <c r="C41" s="696"/>
      <c r="D41" s="696"/>
      <c r="E41" s="696"/>
      <c r="F41" s="696"/>
      <c r="G41" s="696"/>
      <c r="H41" s="696"/>
      <c r="I41" s="696"/>
      <c r="J41" s="696"/>
      <c r="K41" s="697" t="s">
        <v>439</v>
      </c>
    </row>
    <row r="42" spans="2:14" ht="30.95" customHeight="1">
      <c r="B42" s="1108" t="s">
        <v>440</v>
      </c>
      <c r="C42" s="1109"/>
      <c r="D42" s="704" t="s">
        <v>441</v>
      </c>
      <c r="E42" s="705" t="s">
        <v>406</v>
      </c>
      <c r="F42" s="705" t="s">
        <v>407</v>
      </c>
      <c r="G42" s="705" t="s">
        <v>408</v>
      </c>
      <c r="H42" s="705" t="s">
        <v>409</v>
      </c>
      <c r="I42" s="705" t="s">
        <v>410</v>
      </c>
      <c r="J42" s="1116" t="s">
        <v>506</v>
      </c>
      <c r="K42" s="1109"/>
      <c r="M42" s="509" t="s">
        <v>411</v>
      </c>
      <c r="N42" s="509" t="s">
        <v>412</v>
      </c>
    </row>
    <row r="43" spans="2:14" ht="27.75" customHeight="1">
      <c r="B43" s="706"/>
      <c r="C43" s="707" t="s">
        <v>2</v>
      </c>
      <c r="D43" s="1052">
        <f>'3.발생현황'!Y54+'3.발생현황'!H54-'3.종료현황'!H56</f>
        <v>18</v>
      </c>
      <c r="E43" s="1053">
        <f>D43+'3.발생현황'!J54-'3.종료현황'!J56</f>
        <v>18</v>
      </c>
      <c r="F43" s="1053">
        <f>E43+'3.발생현황'!L54-'3.종료현황'!L56</f>
        <v>22</v>
      </c>
      <c r="G43" s="1053">
        <f>F43+'3.발생현황'!N54-'3.종료현황'!N56</f>
        <v>22</v>
      </c>
      <c r="H43" s="1053">
        <f>G43+'3.발생현황'!P54-'3.종료현황'!P56</f>
        <v>22</v>
      </c>
      <c r="I43" s="1053">
        <f>H43+'3.발생현황'!R54-'3.종료현황'!R56</f>
        <v>21</v>
      </c>
      <c r="J43" s="1102">
        <f t="shared" ref="J43:J72" si="5">SUM(D43:I43)</f>
        <v>123</v>
      </c>
      <c r="K43" s="1103"/>
      <c r="M43" s="507">
        <f>'5.진행공사'!C7</f>
        <v>21</v>
      </c>
      <c r="N43" s="507" t="b">
        <f>I43=M43</f>
        <v>1</v>
      </c>
    </row>
    <row r="44" spans="2:14" ht="27.75" customHeight="1">
      <c r="B44" s="708" t="s">
        <v>5</v>
      </c>
      <c r="C44" s="709" t="s">
        <v>454</v>
      </c>
      <c r="D44" s="1054">
        <f>'3.발생현황'!Y55+'3.발생현황'!H55-'3.종료현황'!H57</f>
        <v>17</v>
      </c>
      <c r="E44" s="1055">
        <f>D44+'3.발생현황'!J55-'3.종료현황'!J57</f>
        <v>17</v>
      </c>
      <c r="F44" s="1055">
        <f>E44+'3.발생현황'!L55-'3.종료현황'!L57</f>
        <v>22</v>
      </c>
      <c r="G44" s="1055">
        <f>F44+'3.발생현황'!N55-'3.종료현황'!N57</f>
        <v>22</v>
      </c>
      <c r="H44" s="1055">
        <f>G44+'3.발생현황'!P55-'3.종료현황'!P57</f>
        <v>23</v>
      </c>
      <c r="I44" s="1055">
        <f>H44+'3.발생현황'!R55-'3.종료현황'!R57</f>
        <v>29</v>
      </c>
      <c r="J44" s="1104">
        <f t="shared" si="5"/>
        <v>130</v>
      </c>
      <c r="K44" s="1105"/>
      <c r="M44" s="506">
        <f>'5.진행공사'!C8</f>
        <v>29</v>
      </c>
      <c r="N44" s="506" t="b">
        <f t="shared" ref="N44:N69" si="6">I44=M44</f>
        <v>1</v>
      </c>
    </row>
    <row r="45" spans="2:14" ht="27.75" customHeight="1">
      <c r="B45" s="711"/>
      <c r="C45" s="712" t="s">
        <v>456</v>
      </c>
      <c r="D45" s="1056">
        <f t="shared" ref="D45:I45" si="7">SUM(D43:D44)</f>
        <v>35</v>
      </c>
      <c r="E45" s="1057">
        <f t="shared" si="7"/>
        <v>35</v>
      </c>
      <c r="F45" s="1057">
        <f t="shared" si="7"/>
        <v>44</v>
      </c>
      <c r="G45" s="1057">
        <f t="shared" si="7"/>
        <v>44</v>
      </c>
      <c r="H45" s="1057">
        <f t="shared" si="7"/>
        <v>45</v>
      </c>
      <c r="I45" s="1057">
        <f t="shared" si="7"/>
        <v>50</v>
      </c>
      <c r="J45" s="1100">
        <f t="shared" si="5"/>
        <v>253</v>
      </c>
      <c r="K45" s="1101"/>
      <c r="M45" s="511">
        <f>SUM(M43:M44)</f>
        <v>50</v>
      </c>
      <c r="N45" s="511" t="b">
        <f t="shared" si="6"/>
        <v>1</v>
      </c>
    </row>
    <row r="46" spans="2:14" ht="27.75" customHeight="1">
      <c r="B46" s="706"/>
      <c r="C46" s="707" t="s">
        <v>2</v>
      </c>
      <c r="D46" s="1052">
        <f>'3.발생현황'!Y57+'3.발생현황'!H57-'3.종료현황'!H59</f>
        <v>19</v>
      </c>
      <c r="E46" s="1053">
        <f>D46+'3.발생현황'!J57-'3.종료현황'!J59</f>
        <v>19</v>
      </c>
      <c r="F46" s="1053">
        <f>E46+'3.발생현황'!L57-'3.종료현황'!L59</f>
        <v>19</v>
      </c>
      <c r="G46" s="1053">
        <f>F46+'3.발생현황'!N57-'3.종료현황'!N59</f>
        <v>18</v>
      </c>
      <c r="H46" s="1053">
        <f>G46+'3.발생현황'!P57-'3.종료현황'!P59</f>
        <v>17</v>
      </c>
      <c r="I46" s="1053">
        <f>H46+'3.발생현황'!R57-'3.종료현황'!R59</f>
        <v>17</v>
      </c>
      <c r="J46" s="1102">
        <f t="shared" si="5"/>
        <v>109</v>
      </c>
      <c r="K46" s="1103"/>
      <c r="M46" s="507">
        <f>'5.진행공사'!D7</f>
        <v>17</v>
      </c>
      <c r="N46" s="507" t="b">
        <f t="shared" si="6"/>
        <v>1</v>
      </c>
    </row>
    <row r="47" spans="2:14" ht="27.75" customHeight="1">
      <c r="B47" s="708" t="s">
        <v>442</v>
      </c>
      <c r="C47" s="709" t="s">
        <v>454</v>
      </c>
      <c r="D47" s="1054">
        <f>'3.발생현황'!Y58+'3.발생현황'!H58-'3.종료현황'!H60</f>
        <v>3</v>
      </c>
      <c r="E47" s="1055">
        <f>D47+'3.발생현황'!J58-'3.종료현황'!J60</f>
        <v>3</v>
      </c>
      <c r="F47" s="1055">
        <f>E47+'3.발생현황'!L58-'3.종료현황'!L60</f>
        <v>3</v>
      </c>
      <c r="G47" s="1055">
        <f>F47+'3.발생현황'!N58-'3.종료현황'!N60</f>
        <v>3</v>
      </c>
      <c r="H47" s="1055">
        <f>G47+'3.발생현황'!P58-'3.종료현황'!P60</f>
        <v>1</v>
      </c>
      <c r="I47" s="1055">
        <f>H47+'3.발생현황'!R58-'3.종료현황'!R60</f>
        <v>1</v>
      </c>
      <c r="J47" s="1104">
        <f t="shared" si="5"/>
        <v>14</v>
      </c>
      <c r="K47" s="1105"/>
      <c r="M47" s="506">
        <f>'5.진행공사'!D8</f>
        <v>1</v>
      </c>
      <c r="N47" s="506" t="b">
        <f t="shared" si="6"/>
        <v>1</v>
      </c>
    </row>
    <row r="48" spans="2:14" ht="27.75" customHeight="1">
      <c r="B48" s="711"/>
      <c r="C48" s="713" t="s">
        <v>456</v>
      </c>
      <c r="D48" s="1056">
        <f t="shared" ref="D48:I48" si="8">SUM(D46:D47)</f>
        <v>22</v>
      </c>
      <c r="E48" s="1057">
        <f t="shared" si="8"/>
        <v>22</v>
      </c>
      <c r="F48" s="1057">
        <f t="shared" si="8"/>
        <v>22</v>
      </c>
      <c r="G48" s="1057">
        <f t="shared" si="8"/>
        <v>21</v>
      </c>
      <c r="H48" s="1057">
        <f t="shared" si="8"/>
        <v>18</v>
      </c>
      <c r="I48" s="1057">
        <f t="shared" si="8"/>
        <v>18</v>
      </c>
      <c r="J48" s="1100">
        <f t="shared" si="5"/>
        <v>123</v>
      </c>
      <c r="K48" s="1101"/>
      <c r="M48" s="511">
        <f>SUM(M46:M47)</f>
        <v>18</v>
      </c>
      <c r="N48" s="511" t="b">
        <f t="shared" si="6"/>
        <v>1</v>
      </c>
    </row>
    <row r="49" spans="2:14" ht="27.75" customHeight="1">
      <c r="B49" s="706"/>
      <c r="C49" s="707" t="s">
        <v>2</v>
      </c>
      <c r="D49" s="1052">
        <f>'3.발생현황'!Y60+'3.발생현황'!H60-'3.종료현황'!H62</f>
        <v>63</v>
      </c>
      <c r="E49" s="1053">
        <f>D49+'3.발생현황'!J60-'3.종료현황'!J62</f>
        <v>63</v>
      </c>
      <c r="F49" s="1053">
        <f>E49+'3.발생현황'!L60-'3.종료현황'!L62</f>
        <v>63</v>
      </c>
      <c r="G49" s="1053">
        <f>F49+'3.발생현황'!N60-'3.종료현황'!N62</f>
        <v>63</v>
      </c>
      <c r="H49" s="1053">
        <f>G49+'3.발생현황'!P60-'3.종료현황'!P62</f>
        <v>61</v>
      </c>
      <c r="I49" s="1053">
        <f>H49+'3.발생현황'!R60-'3.종료현황'!R62</f>
        <v>63</v>
      </c>
      <c r="J49" s="1102">
        <f t="shared" si="5"/>
        <v>376</v>
      </c>
      <c r="K49" s="1103"/>
      <c r="M49" s="510">
        <f>'5.진행공사'!E7</f>
        <v>63</v>
      </c>
      <c r="N49" s="510" t="b">
        <f t="shared" si="6"/>
        <v>1</v>
      </c>
    </row>
    <row r="50" spans="2:14" ht="27.75" customHeight="1">
      <c r="B50" s="708" t="s">
        <v>443</v>
      </c>
      <c r="C50" s="709" t="s">
        <v>454</v>
      </c>
      <c r="D50" s="1054">
        <f>'3.발생현황'!Y61+'3.발생현황'!H61-'3.종료현황'!H63</f>
        <v>17</v>
      </c>
      <c r="E50" s="1055">
        <f>D50+'3.발생현황'!J61-'3.종료현황'!J63</f>
        <v>18</v>
      </c>
      <c r="F50" s="1055">
        <f>E50+'3.발생현황'!L61-'3.종료현황'!L63</f>
        <v>21</v>
      </c>
      <c r="G50" s="1055">
        <f>F50+'3.발생현황'!N61-'3.종료현황'!N63</f>
        <v>25</v>
      </c>
      <c r="H50" s="1055">
        <f>G50+'3.발생현황'!P61-'3.종료현황'!P63</f>
        <v>31</v>
      </c>
      <c r="I50" s="1055">
        <f>H50+'3.발생현황'!R61-'3.종료현황'!R63</f>
        <v>32</v>
      </c>
      <c r="J50" s="1104">
        <f t="shared" si="5"/>
        <v>144</v>
      </c>
      <c r="K50" s="1105"/>
      <c r="M50" s="510">
        <f>'5.진행공사'!E8</f>
        <v>32</v>
      </c>
      <c r="N50" s="510" t="b">
        <f t="shared" si="6"/>
        <v>1</v>
      </c>
    </row>
    <row r="51" spans="2:14" ht="27.75" customHeight="1">
      <c r="B51" s="711"/>
      <c r="C51" s="713" t="s">
        <v>456</v>
      </c>
      <c r="D51" s="1056">
        <f t="shared" ref="D51:I51" si="9">SUM(D49:D50)</f>
        <v>80</v>
      </c>
      <c r="E51" s="1057">
        <f t="shared" si="9"/>
        <v>81</v>
      </c>
      <c r="F51" s="1057">
        <f t="shared" si="9"/>
        <v>84</v>
      </c>
      <c r="G51" s="1057">
        <f t="shared" si="9"/>
        <v>88</v>
      </c>
      <c r="H51" s="1057">
        <f t="shared" si="9"/>
        <v>92</v>
      </c>
      <c r="I51" s="1057">
        <f t="shared" si="9"/>
        <v>95</v>
      </c>
      <c r="J51" s="1100">
        <f t="shared" si="5"/>
        <v>520</v>
      </c>
      <c r="K51" s="1101"/>
      <c r="M51" s="511">
        <f>SUM(M49:M50)</f>
        <v>95</v>
      </c>
      <c r="N51" s="511" t="b">
        <f t="shared" si="6"/>
        <v>1</v>
      </c>
    </row>
    <row r="52" spans="2:14" ht="27.75" customHeight="1">
      <c r="B52" s="706"/>
      <c r="C52" s="714" t="s">
        <v>2</v>
      </c>
      <c r="D52" s="1052">
        <f>'3.발생현황'!Y63+'3.발생현황'!H63-'3.종료현황'!H65</f>
        <v>18</v>
      </c>
      <c r="E52" s="1053">
        <f>D52+'3.발생현황'!J63-'3.종료현황'!J65</f>
        <v>18</v>
      </c>
      <c r="F52" s="1053">
        <f>E52+'3.발생현황'!L63-'3.종료현황'!L65</f>
        <v>18</v>
      </c>
      <c r="G52" s="1053">
        <f>F52+'3.발생현황'!N63-'3.종료현황'!N65</f>
        <v>17</v>
      </c>
      <c r="H52" s="1053">
        <f>G52+'3.발생현황'!P63-'3.종료현황'!P65</f>
        <v>17</v>
      </c>
      <c r="I52" s="1053">
        <f>H52+'3.발생현황'!R63-'3.종료현황'!R65</f>
        <v>17</v>
      </c>
      <c r="J52" s="1102">
        <f t="shared" si="5"/>
        <v>105</v>
      </c>
      <c r="K52" s="1103"/>
      <c r="M52" s="510">
        <f>'5.진행공사'!F7</f>
        <v>17</v>
      </c>
      <c r="N52" s="510" t="b">
        <f t="shared" si="6"/>
        <v>1</v>
      </c>
    </row>
    <row r="53" spans="2:14" ht="27.75" customHeight="1">
      <c r="B53" s="708" t="s">
        <v>444</v>
      </c>
      <c r="C53" s="709" t="s">
        <v>454</v>
      </c>
      <c r="D53" s="1054">
        <f>'3.발생현황'!Y64+'3.발생현황'!H64-'3.종료현황'!H66</f>
        <v>31</v>
      </c>
      <c r="E53" s="1055">
        <f>D53+'3.발생현황'!J64-'3.종료현황'!J66</f>
        <v>30</v>
      </c>
      <c r="F53" s="1055">
        <f>E53+'3.발생현황'!L64-'3.종료현황'!L66</f>
        <v>32</v>
      </c>
      <c r="G53" s="1055">
        <f>F53+'3.발생현황'!N64-'3.종료현황'!N66</f>
        <v>34</v>
      </c>
      <c r="H53" s="1055">
        <f>G53+'3.발생현황'!P64-'3.종료현황'!P66</f>
        <v>35</v>
      </c>
      <c r="I53" s="1055">
        <f>H53+'3.발생현황'!R64-'3.종료현황'!R66</f>
        <v>30</v>
      </c>
      <c r="J53" s="1104">
        <f t="shared" si="5"/>
        <v>192</v>
      </c>
      <c r="K53" s="1105"/>
      <c r="M53" s="510">
        <f>'5.진행공사'!F8</f>
        <v>30</v>
      </c>
      <c r="N53" s="510" t="b">
        <f t="shared" si="6"/>
        <v>1</v>
      </c>
    </row>
    <row r="54" spans="2:14" ht="27.75" customHeight="1">
      <c r="B54" s="711"/>
      <c r="C54" s="712" t="s">
        <v>456</v>
      </c>
      <c r="D54" s="1056">
        <f t="shared" ref="D54:I54" si="10">SUM(D52:D53)</f>
        <v>49</v>
      </c>
      <c r="E54" s="1057">
        <f t="shared" si="10"/>
        <v>48</v>
      </c>
      <c r="F54" s="1057">
        <f t="shared" si="10"/>
        <v>50</v>
      </c>
      <c r="G54" s="1057">
        <f t="shared" si="10"/>
        <v>51</v>
      </c>
      <c r="H54" s="1057">
        <f t="shared" si="10"/>
        <v>52</v>
      </c>
      <c r="I54" s="1057">
        <f t="shared" si="10"/>
        <v>47</v>
      </c>
      <c r="J54" s="1100">
        <f t="shared" si="5"/>
        <v>297</v>
      </c>
      <c r="K54" s="1101"/>
      <c r="M54" s="511">
        <f>SUM(M52:M53)</f>
        <v>47</v>
      </c>
      <c r="N54" s="511" t="b">
        <f t="shared" si="6"/>
        <v>1</v>
      </c>
    </row>
    <row r="55" spans="2:14" ht="27.75" customHeight="1">
      <c r="B55" s="706"/>
      <c r="C55" s="707" t="s">
        <v>2</v>
      </c>
      <c r="D55" s="1052">
        <f>'3.발생현황'!Y66+'3.발생현황'!H66-'3.종료현황'!H68</f>
        <v>7</v>
      </c>
      <c r="E55" s="1053">
        <f>D55+'3.발생현황'!J66-'3.종료현황'!J68</f>
        <v>7</v>
      </c>
      <c r="F55" s="1053">
        <f>E55+'3.발생현황'!L66-'3.종료현황'!L68</f>
        <v>8</v>
      </c>
      <c r="G55" s="1053">
        <f>F55+'3.발생현황'!N66-'3.종료현황'!N68</f>
        <v>7</v>
      </c>
      <c r="H55" s="1053">
        <f>G55+'3.발생현황'!P66-'3.종료현황'!P68</f>
        <v>7</v>
      </c>
      <c r="I55" s="1053">
        <f>H55+'3.발생현황'!R66-'3.종료현황'!R68</f>
        <v>7</v>
      </c>
      <c r="J55" s="1102">
        <f t="shared" si="5"/>
        <v>43</v>
      </c>
      <c r="K55" s="1103"/>
      <c r="M55" s="510">
        <f>'5.진행공사'!G7</f>
        <v>7</v>
      </c>
      <c r="N55" s="510" t="b">
        <f t="shared" si="6"/>
        <v>1</v>
      </c>
    </row>
    <row r="56" spans="2:14" ht="27.75" customHeight="1">
      <c r="B56" s="708" t="s">
        <v>445</v>
      </c>
      <c r="C56" s="709" t="s">
        <v>454</v>
      </c>
      <c r="D56" s="1054">
        <f>'3.발생현황'!Y67+'3.발생현황'!H67-'3.종료현황'!H69</f>
        <v>18</v>
      </c>
      <c r="E56" s="1055">
        <f>D56+'3.발생현황'!J67-'3.종료현황'!J69</f>
        <v>19</v>
      </c>
      <c r="F56" s="1055">
        <f>E56+'3.발생현황'!L67-'3.종료현황'!L69</f>
        <v>21</v>
      </c>
      <c r="G56" s="1055">
        <f>F56+'3.발생현황'!N67-'3.종료현황'!N69</f>
        <v>24</v>
      </c>
      <c r="H56" s="1055">
        <f>G56+'3.발생현황'!P67-'3.종료현황'!P69</f>
        <v>29</v>
      </c>
      <c r="I56" s="1055">
        <f>H56+'3.발생현황'!R67-'3.종료현황'!R69</f>
        <v>29</v>
      </c>
      <c r="J56" s="1104">
        <f t="shared" si="5"/>
        <v>140</v>
      </c>
      <c r="K56" s="1105"/>
      <c r="M56" s="510">
        <f>'5.진행공사'!G8</f>
        <v>29</v>
      </c>
      <c r="N56" s="510" t="b">
        <f t="shared" si="6"/>
        <v>1</v>
      </c>
    </row>
    <row r="57" spans="2:14" ht="27.75" customHeight="1">
      <c r="B57" s="711"/>
      <c r="C57" s="713" t="s">
        <v>456</v>
      </c>
      <c r="D57" s="1056">
        <f t="shared" ref="D57:I57" si="11">SUM(D55:D56)</f>
        <v>25</v>
      </c>
      <c r="E57" s="1057">
        <f t="shared" si="11"/>
        <v>26</v>
      </c>
      <c r="F57" s="1057">
        <f t="shared" si="11"/>
        <v>29</v>
      </c>
      <c r="G57" s="1057">
        <f t="shared" si="11"/>
        <v>31</v>
      </c>
      <c r="H57" s="1057">
        <f t="shared" si="11"/>
        <v>36</v>
      </c>
      <c r="I57" s="1057">
        <f t="shared" si="11"/>
        <v>36</v>
      </c>
      <c r="J57" s="1100">
        <f t="shared" si="5"/>
        <v>183</v>
      </c>
      <c r="K57" s="1101"/>
      <c r="M57" s="511">
        <f>SUM(M55:M56)</f>
        <v>36</v>
      </c>
      <c r="N57" s="511" t="b">
        <f t="shared" si="6"/>
        <v>1</v>
      </c>
    </row>
    <row r="58" spans="2:14" ht="27.75" customHeight="1">
      <c r="B58" s="706"/>
      <c r="C58" s="714" t="s">
        <v>2</v>
      </c>
      <c r="D58" s="1052">
        <f>'3.발생현황'!Y69+'3.발생현황'!H69-'3.종료현황'!H71</f>
        <v>9</v>
      </c>
      <c r="E58" s="1053">
        <f>D58+'3.발생현황'!J69-'3.종료현황'!J71</f>
        <v>9</v>
      </c>
      <c r="F58" s="1053">
        <f>E58+'3.발생현황'!L69-'3.종료현황'!L71</f>
        <v>12</v>
      </c>
      <c r="G58" s="1053">
        <f>F58+'3.발생현황'!N69-'3.종료현황'!N71</f>
        <v>11</v>
      </c>
      <c r="H58" s="1053">
        <f>G58+'3.발생현황'!P69-'3.종료현황'!P71</f>
        <v>11</v>
      </c>
      <c r="I58" s="1053">
        <f>H58+'3.발생현황'!R69-'3.종료현황'!R71</f>
        <v>11</v>
      </c>
      <c r="J58" s="1102">
        <f t="shared" si="5"/>
        <v>63</v>
      </c>
      <c r="K58" s="1103"/>
      <c r="M58" s="510">
        <f>'5.진행공사'!H7</f>
        <v>11</v>
      </c>
      <c r="N58" s="510" t="b">
        <f t="shared" si="6"/>
        <v>1</v>
      </c>
    </row>
    <row r="59" spans="2:14" ht="27.75" customHeight="1">
      <c r="B59" s="708" t="s">
        <v>446</v>
      </c>
      <c r="C59" s="709" t="s">
        <v>454</v>
      </c>
      <c r="D59" s="1054">
        <f>'3.발생현황'!Y70+'3.발생현황'!H70-'3.종료현황'!H72</f>
        <v>13</v>
      </c>
      <c r="E59" s="1055">
        <f>D59+'3.발생현황'!J70-'3.종료현황'!J72</f>
        <v>13</v>
      </c>
      <c r="F59" s="1055">
        <f>E59+'3.발생현황'!L70-'3.종료현황'!L72</f>
        <v>16</v>
      </c>
      <c r="G59" s="1055">
        <f>F59+'3.발생현황'!N70-'3.종료현황'!N72</f>
        <v>17</v>
      </c>
      <c r="H59" s="1055">
        <f>G59+'3.발생현황'!P70-'3.종료현황'!P72</f>
        <v>20</v>
      </c>
      <c r="I59" s="1055">
        <f>H59+'3.발생현황'!R70-'3.종료현황'!R72</f>
        <v>19</v>
      </c>
      <c r="J59" s="1104">
        <f t="shared" si="5"/>
        <v>98</v>
      </c>
      <c r="K59" s="1105"/>
      <c r="M59" s="510">
        <f>'5.진행공사'!H8</f>
        <v>19</v>
      </c>
      <c r="N59" s="510" t="b">
        <f t="shared" si="6"/>
        <v>1</v>
      </c>
    </row>
    <row r="60" spans="2:14" ht="27.75" customHeight="1">
      <c r="B60" s="711"/>
      <c r="C60" s="712" t="s">
        <v>457</v>
      </c>
      <c r="D60" s="1056">
        <f t="shared" ref="D60:I60" si="12">SUM(D58:D59)</f>
        <v>22</v>
      </c>
      <c r="E60" s="1057">
        <f t="shared" si="12"/>
        <v>22</v>
      </c>
      <c r="F60" s="1057">
        <f t="shared" si="12"/>
        <v>28</v>
      </c>
      <c r="G60" s="1057">
        <f t="shared" si="12"/>
        <v>28</v>
      </c>
      <c r="H60" s="1057">
        <f t="shared" si="12"/>
        <v>31</v>
      </c>
      <c r="I60" s="1057">
        <f t="shared" si="12"/>
        <v>30</v>
      </c>
      <c r="J60" s="1100">
        <f t="shared" si="5"/>
        <v>161</v>
      </c>
      <c r="K60" s="1101"/>
      <c r="M60" s="511">
        <f>SUM(M58:M59)</f>
        <v>30</v>
      </c>
      <c r="N60" s="511" t="b">
        <f t="shared" si="6"/>
        <v>1</v>
      </c>
    </row>
    <row r="61" spans="2:14" ht="27.75" customHeight="1">
      <c r="B61" s="1128" t="s">
        <v>447</v>
      </c>
      <c r="C61" s="707" t="s">
        <v>2</v>
      </c>
      <c r="D61" s="1052">
        <f>'3.발생현황'!Y72+'3.발생현황'!H72-'3.종료현황'!H74</f>
        <v>9</v>
      </c>
      <c r="E61" s="1053">
        <f>D61+'3.발생현황'!J72-'3.종료현황'!J74</f>
        <v>10</v>
      </c>
      <c r="F61" s="1053">
        <f>E61+'3.발생현황'!L72-'3.종료현황'!L74</f>
        <v>10</v>
      </c>
      <c r="G61" s="1053">
        <f>F61+'3.발생현황'!N72-'3.종료현황'!N74</f>
        <v>9</v>
      </c>
      <c r="H61" s="1053">
        <f>G61+'3.발생현황'!P72-'3.종료현황'!P74</f>
        <v>9</v>
      </c>
      <c r="I61" s="1053">
        <f>H61+'3.발생현황'!R72-'3.종료현황'!R74</f>
        <v>9</v>
      </c>
      <c r="J61" s="1102">
        <f t="shared" si="5"/>
        <v>56</v>
      </c>
      <c r="K61" s="1103"/>
      <c r="M61" s="510">
        <f>'5.진행공사'!I7</f>
        <v>9</v>
      </c>
      <c r="N61" s="510" t="b">
        <f t="shared" si="6"/>
        <v>1</v>
      </c>
    </row>
    <row r="62" spans="2:14" ht="27.75" customHeight="1">
      <c r="B62" s="1129"/>
      <c r="C62" s="709" t="s">
        <v>454</v>
      </c>
      <c r="D62" s="1054">
        <f>'3.발생현황'!Y73+'3.발생현황'!H73-'3.종료현황'!H75</f>
        <v>32</v>
      </c>
      <c r="E62" s="1055">
        <f>D62+'3.발생현황'!J73-'3.종료현황'!J75</f>
        <v>33</v>
      </c>
      <c r="F62" s="1055">
        <f>E62+'3.발생현황'!L73-'3.종료현황'!L75</f>
        <v>32</v>
      </c>
      <c r="G62" s="1055">
        <f>F62+'3.발생현황'!N73-'3.종료현황'!N75</f>
        <v>37</v>
      </c>
      <c r="H62" s="1055">
        <f>G62+'3.발생현황'!P73-'3.종료현황'!P75</f>
        <v>36</v>
      </c>
      <c r="I62" s="1055">
        <f>H62+'3.발생현황'!R73-'3.종료현황'!R75</f>
        <v>36</v>
      </c>
      <c r="J62" s="1104">
        <f t="shared" si="5"/>
        <v>206</v>
      </c>
      <c r="K62" s="1105"/>
      <c r="M62" s="510">
        <f>'5.진행공사'!I8</f>
        <v>36</v>
      </c>
      <c r="N62" s="510" t="b">
        <f t="shared" si="6"/>
        <v>1</v>
      </c>
    </row>
    <row r="63" spans="2:14" ht="27.75" customHeight="1">
      <c r="B63" s="1130"/>
      <c r="C63" s="713" t="s">
        <v>456</v>
      </c>
      <c r="D63" s="1056">
        <f t="shared" ref="D63:I63" si="13">SUM(D61:D62)</f>
        <v>41</v>
      </c>
      <c r="E63" s="1057">
        <f t="shared" si="13"/>
        <v>43</v>
      </c>
      <c r="F63" s="1057">
        <f t="shared" si="13"/>
        <v>42</v>
      </c>
      <c r="G63" s="1057">
        <f t="shared" si="13"/>
        <v>46</v>
      </c>
      <c r="H63" s="1057">
        <f t="shared" si="13"/>
        <v>45</v>
      </c>
      <c r="I63" s="1057">
        <f t="shared" si="13"/>
        <v>45</v>
      </c>
      <c r="J63" s="1100">
        <f t="shared" si="5"/>
        <v>262</v>
      </c>
      <c r="K63" s="1101"/>
      <c r="M63" s="511">
        <f>SUM(M61:M62)</f>
        <v>45</v>
      </c>
      <c r="N63" s="511" t="b">
        <f t="shared" si="6"/>
        <v>1</v>
      </c>
    </row>
    <row r="64" spans="2:14" ht="27.75" customHeight="1">
      <c r="B64" s="1128" t="s">
        <v>448</v>
      </c>
      <c r="C64" s="714" t="s">
        <v>2</v>
      </c>
      <c r="D64" s="1052">
        <f>'3.발생현황'!Y75+'3.발생현황'!H75-'3.종료현황'!H77</f>
        <v>38</v>
      </c>
      <c r="E64" s="1053">
        <f>D64+'3.발생현황'!J75-'3.종료현황'!J77</f>
        <v>37</v>
      </c>
      <c r="F64" s="1053">
        <f>E64+'3.발생현황'!L75-'3.종료현황'!L77</f>
        <v>38</v>
      </c>
      <c r="G64" s="1053">
        <f>F64+'3.발생현황'!N75-'3.종료현황'!N77</f>
        <v>42</v>
      </c>
      <c r="H64" s="1053">
        <f>G64+'3.발생현황'!P75-'3.종료현황'!P77</f>
        <v>44</v>
      </c>
      <c r="I64" s="1053">
        <f>H64+'3.발생현황'!R75-'3.종료현황'!R77</f>
        <v>47</v>
      </c>
      <c r="J64" s="1102">
        <f t="shared" si="5"/>
        <v>246</v>
      </c>
      <c r="K64" s="1103"/>
      <c r="M64" s="510">
        <f>'5.진행공사'!J7</f>
        <v>47</v>
      </c>
      <c r="N64" s="510" t="b">
        <f t="shared" si="6"/>
        <v>1</v>
      </c>
    </row>
    <row r="65" spans="2:14" ht="27.75" customHeight="1">
      <c r="B65" s="1129"/>
      <c r="C65" s="709" t="s">
        <v>454</v>
      </c>
      <c r="D65" s="1054">
        <f>'3.발생현황'!Y76+'3.발생현황'!H76-'3.종료현황'!H78</f>
        <v>14</v>
      </c>
      <c r="E65" s="1055">
        <f>D65+'3.발생현황'!J76-'3.종료현황'!J78</f>
        <v>13</v>
      </c>
      <c r="F65" s="1055">
        <f>E65+'3.발생현황'!L76-'3.종료현황'!L78</f>
        <v>16</v>
      </c>
      <c r="G65" s="1055">
        <f>F65+'3.발생현황'!N76-'3.종료현황'!N78</f>
        <v>15</v>
      </c>
      <c r="H65" s="1055">
        <f>G65+'3.발생현황'!P76-'3.종료현황'!P78</f>
        <v>13</v>
      </c>
      <c r="I65" s="1055">
        <f>H65+'3.발생현황'!R76-'3.종료현황'!R78</f>
        <v>21</v>
      </c>
      <c r="J65" s="1104">
        <f t="shared" si="5"/>
        <v>92</v>
      </c>
      <c r="K65" s="1105"/>
      <c r="M65" s="510">
        <f>'5.진행공사'!J8</f>
        <v>21</v>
      </c>
      <c r="N65" s="510" t="b">
        <f t="shared" si="6"/>
        <v>1</v>
      </c>
    </row>
    <row r="66" spans="2:14" ht="27.75" customHeight="1">
      <c r="B66" s="1130"/>
      <c r="C66" s="712" t="s">
        <v>456</v>
      </c>
      <c r="D66" s="1056">
        <f t="shared" ref="D66:I66" si="14">SUM(D64:D65)</f>
        <v>52</v>
      </c>
      <c r="E66" s="1057">
        <f t="shared" si="14"/>
        <v>50</v>
      </c>
      <c r="F66" s="1057">
        <f t="shared" si="14"/>
        <v>54</v>
      </c>
      <c r="G66" s="1057">
        <f t="shared" si="14"/>
        <v>57</v>
      </c>
      <c r="H66" s="1057">
        <f t="shared" si="14"/>
        <v>57</v>
      </c>
      <c r="I66" s="1057">
        <f t="shared" si="14"/>
        <v>68</v>
      </c>
      <c r="J66" s="1100">
        <f t="shared" si="5"/>
        <v>338</v>
      </c>
      <c r="K66" s="1101"/>
      <c r="M66" s="511">
        <f>SUM(M64:M65)</f>
        <v>68</v>
      </c>
      <c r="N66" s="511" t="b">
        <f t="shared" si="6"/>
        <v>1</v>
      </c>
    </row>
    <row r="67" spans="2:14" ht="27.75" customHeight="1">
      <c r="B67" s="1128" t="s">
        <v>449</v>
      </c>
      <c r="C67" s="707" t="s">
        <v>2</v>
      </c>
      <c r="D67" s="1052">
        <f>'3.발생현황'!Y78+'3.발생현황'!H78-'3.종료현황'!H80</f>
        <v>34</v>
      </c>
      <c r="E67" s="1053">
        <f>D67+'3.발생현황'!J78-'3.종료현황'!J80</f>
        <v>32</v>
      </c>
      <c r="F67" s="1053">
        <f>E67+'3.발생현황'!L78-'3.종료현황'!L80</f>
        <v>34</v>
      </c>
      <c r="G67" s="1053">
        <f>F67+'3.발생현황'!N78-'3.종료현황'!N80</f>
        <v>35</v>
      </c>
      <c r="H67" s="1053">
        <f>G67+'3.발생현황'!P78-'3.종료현황'!P80</f>
        <v>35</v>
      </c>
      <c r="I67" s="1053">
        <f>H67+'3.발생현황'!R78-'3.종료현황'!R80</f>
        <v>36</v>
      </c>
      <c r="J67" s="1102">
        <f t="shared" si="5"/>
        <v>206</v>
      </c>
      <c r="K67" s="1103"/>
      <c r="M67" s="510">
        <f>'5.진행공사'!K7</f>
        <v>36</v>
      </c>
      <c r="N67" s="510" t="b">
        <f t="shared" si="6"/>
        <v>1</v>
      </c>
    </row>
    <row r="68" spans="2:14" ht="27.75" customHeight="1">
      <c r="B68" s="1129"/>
      <c r="C68" s="709" t="s">
        <v>454</v>
      </c>
      <c r="D68" s="1054">
        <f>'3.발생현황'!Y79+'3.발생현황'!H79-'3.종료현황'!H81</f>
        <v>19</v>
      </c>
      <c r="E68" s="1055">
        <f>D68+'3.발생현황'!J79-'3.종료현황'!J81</f>
        <v>15</v>
      </c>
      <c r="F68" s="1055">
        <f>E68+'3.발생현황'!L79-'3.종료현황'!L81</f>
        <v>16</v>
      </c>
      <c r="G68" s="1055">
        <f>F68+'3.발생현황'!N79-'3.종료현황'!N81</f>
        <v>18</v>
      </c>
      <c r="H68" s="1055">
        <f>G68+'3.발생현황'!P79-'3.종료현황'!P81</f>
        <v>18</v>
      </c>
      <c r="I68" s="1055">
        <f>H68+'3.발생현황'!R79-'3.종료현황'!R81</f>
        <v>15</v>
      </c>
      <c r="J68" s="1104">
        <f t="shared" si="5"/>
        <v>101</v>
      </c>
      <c r="K68" s="1105"/>
      <c r="M68" s="510">
        <f>'5.진행공사'!K8</f>
        <v>15</v>
      </c>
      <c r="N68" s="510" t="b">
        <f t="shared" si="6"/>
        <v>1</v>
      </c>
    </row>
    <row r="69" spans="2:14" ht="27.75" customHeight="1">
      <c r="B69" s="1130"/>
      <c r="C69" s="713" t="s">
        <v>456</v>
      </c>
      <c r="D69" s="1056">
        <f t="shared" ref="D69:I69" si="15">SUM(D67:D68)</f>
        <v>53</v>
      </c>
      <c r="E69" s="1057">
        <f t="shared" si="15"/>
        <v>47</v>
      </c>
      <c r="F69" s="1057">
        <f t="shared" si="15"/>
        <v>50</v>
      </c>
      <c r="G69" s="1057">
        <f t="shared" si="15"/>
        <v>53</v>
      </c>
      <c r="H69" s="1057">
        <f t="shared" si="15"/>
        <v>53</v>
      </c>
      <c r="I69" s="1057">
        <f t="shared" si="15"/>
        <v>51</v>
      </c>
      <c r="J69" s="1100">
        <f t="shared" si="5"/>
        <v>307</v>
      </c>
      <c r="K69" s="1101"/>
      <c r="M69" s="511">
        <f>SUM(M67:M68)</f>
        <v>51</v>
      </c>
      <c r="N69" s="511" t="b">
        <f t="shared" si="6"/>
        <v>1</v>
      </c>
    </row>
    <row r="70" spans="2:14" ht="27.75" customHeight="1">
      <c r="B70" s="706"/>
      <c r="C70" s="715" t="s">
        <v>2</v>
      </c>
      <c r="D70" s="1058">
        <f>D43+D46+D49+D52+D55+D58+D61+D64+D67</f>
        <v>215</v>
      </c>
      <c r="E70" s="1059">
        <f>E43+E46+E49+E52+E55+E58+E61+E64+E67</f>
        <v>213</v>
      </c>
      <c r="F70" s="1059">
        <f t="shared" ref="F70:I70" si="16">F43+F46+F49+F52+F55+F58+F61+F64+F67</f>
        <v>224</v>
      </c>
      <c r="G70" s="1059">
        <f t="shared" si="16"/>
        <v>224</v>
      </c>
      <c r="H70" s="1059">
        <f t="shared" si="16"/>
        <v>223</v>
      </c>
      <c r="I70" s="1059">
        <f t="shared" si="16"/>
        <v>228</v>
      </c>
      <c r="J70" s="1102">
        <f t="shared" si="5"/>
        <v>1327</v>
      </c>
      <c r="K70" s="1103"/>
    </row>
    <row r="71" spans="2:14" ht="27.75" customHeight="1">
      <c r="B71" s="708" t="s">
        <v>9</v>
      </c>
      <c r="C71" s="710" t="s">
        <v>454</v>
      </c>
      <c r="D71" s="1060">
        <f>D44+D47+D50+D53+D56+D59+D62+D65+D68</f>
        <v>164</v>
      </c>
      <c r="E71" s="1061">
        <f>E44+E47+E50+E53+E56+E59+E62+E65+E68</f>
        <v>161</v>
      </c>
      <c r="F71" s="1061">
        <f t="shared" ref="F71:I71" si="17">F44+F47+F50+F53+F56+F59+F62+F65+F68</f>
        <v>179</v>
      </c>
      <c r="G71" s="1061">
        <f t="shared" si="17"/>
        <v>195</v>
      </c>
      <c r="H71" s="1061">
        <f t="shared" si="17"/>
        <v>206</v>
      </c>
      <c r="I71" s="1061">
        <f t="shared" si="17"/>
        <v>212</v>
      </c>
      <c r="J71" s="1104">
        <f t="shared" si="5"/>
        <v>1117</v>
      </c>
      <c r="K71" s="1105"/>
    </row>
    <row r="72" spans="2:14" ht="27.75" customHeight="1">
      <c r="B72" s="711"/>
      <c r="C72" s="716" t="s">
        <v>456</v>
      </c>
      <c r="D72" s="1062">
        <f t="shared" ref="D72:I72" si="18">SUM(D70:D71)</f>
        <v>379</v>
      </c>
      <c r="E72" s="1057">
        <f t="shared" si="18"/>
        <v>374</v>
      </c>
      <c r="F72" s="1057">
        <f t="shared" si="18"/>
        <v>403</v>
      </c>
      <c r="G72" s="1057">
        <f t="shared" si="18"/>
        <v>419</v>
      </c>
      <c r="H72" s="1057">
        <f t="shared" si="18"/>
        <v>429</v>
      </c>
      <c r="I72" s="1057">
        <f t="shared" si="18"/>
        <v>440</v>
      </c>
      <c r="J72" s="1100">
        <f t="shared" si="5"/>
        <v>2444</v>
      </c>
      <c r="K72" s="1101"/>
    </row>
    <row r="73" spans="2:14" ht="8.65" customHeight="1"/>
    <row r="74" spans="2:14" s="7" customFormat="1" ht="30" customHeight="1">
      <c r="B74" s="8"/>
    </row>
  </sheetData>
  <mergeCells count="47">
    <mergeCell ref="J5:K5"/>
    <mergeCell ref="J6:K6"/>
    <mergeCell ref="J7:K7"/>
    <mergeCell ref="J21:K21"/>
    <mergeCell ref="B67:B69"/>
    <mergeCell ref="B64:B66"/>
    <mergeCell ref="B61:B63"/>
    <mergeCell ref="B42:C42"/>
    <mergeCell ref="J24:K24"/>
    <mergeCell ref="J43:K43"/>
    <mergeCell ref="J44:K44"/>
    <mergeCell ref="J45:K45"/>
    <mergeCell ref="J46:K46"/>
    <mergeCell ref="J47:K47"/>
    <mergeCell ref="J48:K48"/>
    <mergeCell ref="J49:K49"/>
    <mergeCell ref="J55:K55"/>
    <mergeCell ref="J56:K56"/>
    <mergeCell ref="J57:K57"/>
    <mergeCell ref="J58:K58"/>
    <mergeCell ref="B21:C21"/>
    <mergeCell ref="B22:C22"/>
    <mergeCell ref="B23:C23"/>
    <mergeCell ref="B24:C24"/>
    <mergeCell ref="J42:K42"/>
    <mergeCell ref="J22:K22"/>
    <mergeCell ref="J23:K23"/>
    <mergeCell ref="J50:K50"/>
    <mergeCell ref="J51:K51"/>
    <mergeCell ref="J52:K52"/>
    <mergeCell ref="J53:K53"/>
    <mergeCell ref="J69:K69"/>
    <mergeCell ref="J70:K70"/>
    <mergeCell ref="J71:K71"/>
    <mergeCell ref="J72:K72"/>
    <mergeCell ref="J4:K4"/>
    <mergeCell ref="J64:K64"/>
    <mergeCell ref="J65:K65"/>
    <mergeCell ref="J66:K66"/>
    <mergeCell ref="J67:K67"/>
    <mergeCell ref="J68:K68"/>
    <mergeCell ref="J59:K59"/>
    <mergeCell ref="J60:K60"/>
    <mergeCell ref="J61:K61"/>
    <mergeCell ref="J62:K62"/>
    <mergeCell ref="J63:K63"/>
    <mergeCell ref="J54:K54"/>
  </mergeCells>
  <phoneticPr fontId="5" type="noConversion"/>
  <printOptions horizontalCentered="1" gridLinesSet="0"/>
  <pageMargins left="0.19685039370078741" right="0.19685039370078741" top="0.78740157480314965" bottom="0.39370078740157483" header="0.39370078740157483" footer="0.39370078740157483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1:N48"/>
  <sheetViews>
    <sheetView showZeros="0" zoomScale="80" zoomScaleNormal="80" zoomScaleSheetLayoutView="90" workbookViewId="0">
      <selection activeCell="F22" sqref="F22"/>
    </sheetView>
  </sheetViews>
  <sheetFormatPr defaultColWidth="9.125" defaultRowHeight="20.25"/>
  <cols>
    <col min="1" max="1" width="2.375" style="103" customWidth="1"/>
    <col min="2" max="11" width="11.625" style="103" customWidth="1"/>
    <col min="12" max="12" width="9.125" style="295" customWidth="1"/>
    <col min="13" max="13" width="11.625" style="429" customWidth="1"/>
    <col min="14" max="14" width="9.125" style="295" customWidth="1"/>
    <col min="15" max="51" width="9.125" style="103" customWidth="1"/>
    <col min="52" max="16384" width="9.125" style="103"/>
  </cols>
  <sheetData>
    <row r="1" spans="2:14" ht="15.75" customHeight="1"/>
    <row r="2" spans="2:14" ht="26.25" customHeight="1">
      <c r="B2" s="880" t="s">
        <v>532</v>
      </c>
    </row>
    <row r="3" spans="2:14" ht="15.75" customHeight="1">
      <c r="B3" s="462"/>
      <c r="C3" s="462"/>
      <c r="D3" s="462"/>
      <c r="E3" s="462"/>
      <c r="F3" s="462"/>
      <c r="G3" s="462"/>
      <c r="H3" s="462"/>
      <c r="I3" s="462"/>
      <c r="J3" s="462"/>
      <c r="K3" s="463" t="s">
        <v>121</v>
      </c>
    </row>
    <row r="4" spans="2:14" ht="30.95" customHeight="1">
      <c r="B4" s="572" t="s">
        <v>625</v>
      </c>
      <c r="C4" s="604"/>
      <c r="D4" s="569" t="s">
        <v>66</v>
      </c>
      <c r="E4" s="570" t="s">
        <v>28</v>
      </c>
      <c r="F4" s="570" t="s">
        <v>29</v>
      </c>
      <c r="G4" s="570" t="s">
        <v>30</v>
      </c>
      <c r="H4" s="570" t="s">
        <v>31</v>
      </c>
      <c r="I4" s="573" t="s">
        <v>32</v>
      </c>
      <c r="J4" s="607" t="s">
        <v>109</v>
      </c>
      <c r="K4" s="571" t="s">
        <v>8</v>
      </c>
      <c r="M4" s="430" t="s">
        <v>350</v>
      </c>
      <c r="N4" s="227" t="s">
        <v>137</v>
      </c>
    </row>
    <row r="5" spans="2:14" ht="27.75" customHeight="1">
      <c r="B5" s="464"/>
      <c r="C5" s="477" t="s">
        <v>2</v>
      </c>
      <c r="D5" s="605">
        <f>'3.발생현황'!Y54+'3.발생현황'!H54-'3.종료현황'!H56</f>
        <v>18</v>
      </c>
      <c r="E5" s="513">
        <f>D5+'3.발생현황'!J54-'3.종료현황'!J56</f>
        <v>18</v>
      </c>
      <c r="F5" s="513">
        <f>E5+'3.발생현황'!L54-'3.종료현황'!L56</f>
        <v>22</v>
      </c>
      <c r="G5" s="513">
        <f>F5+'3.발생현황'!N54-'3.종료현황'!N56</f>
        <v>22</v>
      </c>
      <c r="H5" s="513">
        <f>G5+'3.발생현황'!P54-'3.종료현황'!P56</f>
        <v>22</v>
      </c>
      <c r="I5" s="513">
        <f>H5+'3.발생현황'!R54-'3.종료현황'!R56</f>
        <v>21</v>
      </c>
      <c r="J5" s="608">
        <f t="shared" ref="J5:J31" si="0">SUM(D5:I5)</f>
        <v>123</v>
      </c>
      <c r="K5" s="465">
        <f>AVERAGE(D5:I5)</f>
        <v>20.5</v>
      </c>
      <c r="M5" s="224">
        <f>'5.진행공사'!C7</f>
        <v>21</v>
      </c>
      <c r="N5" s="228" t="b">
        <f>I5=M5</f>
        <v>1</v>
      </c>
    </row>
    <row r="6" spans="2:14" ht="27.75" customHeight="1">
      <c r="B6" s="466" t="s">
        <v>5</v>
      </c>
      <c r="C6" s="478" t="s">
        <v>450</v>
      </c>
      <c r="D6" s="999">
        <f>'3.발생현황'!Y55+'3.발생현황'!H55-'3.종료현황'!H57</f>
        <v>17</v>
      </c>
      <c r="E6" s="512">
        <f>D6+'3.발생현황'!J55-'3.종료현황'!J57</f>
        <v>17</v>
      </c>
      <c r="F6" s="512">
        <f>E6+'3.발생현황'!L55-'3.종료현황'!L57</f>
        <v>22</v>
      </c>
      <c r="G6" s="512">
        <f>F6+'3.발생현황'!N55-'3.종료현황'!N57</f>
        <v>22</v>
      </c>
      <c r="H6" s="512">
        <f>G6+'3.발생현황'!P55-'3.종료현황'!P57</f>
        <v>23</v>
      </c>
      <c r="I6" s="512">
        <f>H6+'3.발생현황'!R55-'3.종료현황'!R57</f>
        <v>29</v>
      </c>
      <c r="J6" s="609">
        <f t="shared" si="0"/>
        <v>130</v>
      </c>
      <c r="K6" s="467">
        <f>AVERAGE(D6:I6)</f>
        <v>21.666666666666668</v>
      </c>
      <c r="M6" s="224">
        <f>'5.진행공사'!C8</f>
        <v>29</v>
      </c>
      <c r="N6" s="228" t="b">
        <f t="shared" ref="N6:N34" si="1">I6=M6</f>
        <v>1</v>
      </c>
    </row>
    <row r="7" spans="2:14" ht="27.75" customHeight="1">
      <c r="B7" s="468"/>
      <c r="C7" s="469" t="s">
        <v>615</v>
      </c>
      <c r="D7" s="1013">
        <f t="shared" ref="D7:K7" si="2">SUM(D5:D6)</f>
        <v>35</v>
      </c>
      <c r="E7" s="1014">
        <f t="shared" si="2"/>
        <v>35</v>
      </c>
      <c r="F7" s="1014">
        <f t="shared" si="2"/>
        <v>44</v>
      </c>
      <c r="G7" s="1014">
        <f t="shared" si="2"/>
        <v>44</v>
      </c>
      <c r="H7" s="1014">
        <f t="shared" si="2"/>
        <v>45</v>
      </c>
      <c r="I7" s="469">
        <f t="shared" si="2"/>
        <v>50</v>
      </c>
      <c r="J7" s="1015">
        <f t="shared" si="0"/>
        <v>253</v>
      </c>
      <c r="K7" s="1016">
        <f t="shared" si="2"/>
        <v>42.166666666666671</v>
      </c>
      <c r="M7" s="225">
        <f>SUM(M5:M6)</f>
        <v>50</v>
      </c>
      <c r="N7" s="229" t="b">
        <f t="shared" si="1"/>
        <v>1</v>
      </c>
    </row>
    <row r="8" spans="2:14" ht="27.75" customHeight="1">
      <c r="B8" s="464"/>
      <c r="C8" s="477" t="s">
        <v>2</v>
      </c>
      <c r="D8" s="605">
        <f>'3.발생현황'!Y57+'3.발생현황'!H57-'3.종료현황'!H59</f>
        <v>19</v>
      </c>
      <c r="E8" s="513">
        <f>D8+'3.발생현황'!J57-'3.종료현황'!J59</f>
        <v>19</v>
      </c>
      <c r="F8" s="513">
        <f>E8+'3.발생현황'!L57-'3.종료현황'!L59</f>
        <v>19</v>
      </c>
      <c r="G8" s="513">
        <f>F8+'3.발생현황'!N57-'3.종료현황'!N59</f>
        <v>18</v>
      </c>
      <c r="H8" s="513">
        <f>G8+'3.발생현황'!P57-'3.종료현황'!P59</f>
        <v>17</v>
      </c>
      <c r="I8" s="513">
        <f>H8+'3.발생현황'!R57-'3.종료현황'!R59</f>
        <v>17</v>
      </c>
      <c r="J8" s="608">
        <f t="shared" si="0"/>
        <v>109</v>
      </c>
      <c r="K8" s="465">
        <f>AVERAGE(D8:I8)</f>
        <v>18.166666666666668</v>
      </c>
      <c r="L8" s="296"/>
      <c r="M8" s="224">
        <f>'5.진행공사'!D7</f>
        <v>17</v>
      </c>
      <c r="N8" s="228" t="b">
        <f t="shared" si="1"/>
        <v>1</v>
      </c>
    </row>
    <row r="9" spans="2:14" ht="27.75" customHeight="1">
      <c r="B9" s="466" t="s">
        <v>616</v>
      </c>
      <c r="C9" s="478" t="s">
        <v>450</v>
      </c>
      <c r="D9" s="999">
        <f>'3.발생현황'!Y58+'3.발생현황'!H58-'3.종료현황'!H60</f>
        <v>3</v>
      </c>
      <c r="E9" s="512">
        <f>D9+'3.발생현황'!J58-'3.종료현황'!J60</f>
        <v>3</v>
      </c>
      <c r="F9" s="512">
        <f>E9+'3.발생현황'!L58-'3.종료현황'!L60</f>
        <v>3</v>
      </c>
      <c r="G9" s="512">
        <f>F9+'3.발생현황'!N58-'3.종료현황'!N60</f>
        <v>3</v>
      </c>
      <c r="H9" s="512">
        <f>G9+'3.발생현황'!P58-'3.종료현황'!P60</f>
        <v>1</v>
      </c>
      <c r="I9" s="512">
        <f>H9+'3.발생현황'!R58-'3.종료현황'!R60</f>
        <v>1</v>
      </c>
      <c r="J9" s="609">
        <f t="shared" si="0"/>
        <v>14</v>
      </c>
      <c r="K9" s="467">
        <f>AVERAGE(D9:I9)</f>
        <v>2.3333333333333335</v>
      </c>
      <c r="M9" s="224">
        <f>'5.진행공사'!D8</f>
        <v>1</v>
      </c>
      <c r="N9" s="228" t="b">
        <f t="shared" si="1"/>
        <v>1</v>
      </c>
    </row>
    <row r="10" spans="2:14" ht="27.75" customHeight="1">
      <c r="B10" s="468"/>
      <c r="C10" s="470" t="s">
        <v>615</v>
      </c>
      <c r="D10" s="1017">
        <f t="shared" ref="D10:K10" si="3">SUM(D8:D9)</f>
        <v>22</v>
      </c>
      <c r="E10" s="1018">
        <f t="shared" si="3"/>
        <v>22</v>
      </c>
      <c r="F10" s="1018">
        <f t="shared" si="3"/>
        <v>22</v>
      </c>
      <c r="G10" s="1018">
        <f t="shared" si="3"/>
        <v>21</v>
      </c>
      <c r="H10" s="1018">
        <f t="shared" si="3"/>
        <v>18</v>
      </c>
      <c r="I10" s="470">
        <f t="shared" si="3"/>
        <v>18</v>
      </c>
      <c r="J10" s="1019">
        <f t="shared" si="0"/>
        <v>123</v>
      </c>
      <c r="K10" s="1016">
        <f t="shared" si="3"/>
        <v>20.5</v>
      </c>
      <c r="M10" s="225">
        <f>SUM(M8:M9)</f>
        <v>18</v>
      </c>
      <c r="N10" s="229" t="b">
        <f t="shared" si="1"/>
        <v>1</v>
      </c>
    </row>
    <row r="11" spans="2:14" ht="27.75" customHeight="1">
      <c r="B11" s="464"/>
      <c r="C11" s="477" t="s">
        <v>2</v>
      </c>
      <c r="D11" s="605">
        <f>'3.발생현황'!Y60+'3.발생현황'!H60-'3.종료현황'!H62</f>
        <v>63</v>
      </c>
      <c r="E11" s="513">
        <f>D11+'3.발생현황'!J60-'3.종료현황'!J62</f>
        <v>63</v>
      </c>
      <c r="F11" s="513">
        <f>E11+'3.발생현황'!L60-'3.종료현황'!L62</f>
        <v>63</v>
      </c>
      <c r="G11" s="513">
        <f>F11+'3.발생현황'!N60-'3.종료현황'!N62</f>
        <v>63</v>
      </c>
      <c r="H11" s="513">
        <f>G11+'3.발생현황'!P60-'3.종료현황'!P62</f>
        <v>61</v>
      </c>
      <c r="I11" s="513">
        <f>H11+'3.발생현황'!R60-'3.종료현황'!R62</f>
        <v>63</v>
      </c>
      <c r="J11" s="608">
        <f t="shared" si="0"/>
        <v>376</v>
      </c>
      <c r="K11" s="465">
        <f>AVERAGE(D11:I11)</f>
        <v>62.666666666666664</v>
      </c>
      <c r="L11" s="296"/>
      <c r="M11" s="224">
        <f>'5.진행공사'!E7</f>
        <v>63</v>
      </c>
      <c r="N11" s="228" t="b">
        <f t="shared" si="1"/>
        <v>1</v>
      </c>
    </row>
    <row r="12" spans="2:14" ht="27.75" customHeight="1">
      <c r="B12" s="466" t="s">
        <v>617</v>
      </c>
      <c r="C12" s="478" t="s">
        <v>450</v>
      </c>
      <c r="D12" s="999">
        <f>'3.발생현황'!Y61+'3.발생현황'!H61-'3.종료현황'!H63</f>
        <v>17</v>
      </c>
      <c r="E12" s="512">
        <f>D12+'3.발생현황'!J61-'3.종료현황'!J63</f>
        <v>18</v>
      </c>
      <c r="F12" s="512">
        <f>E12+'3.발생현황'!L61-'3.종료현황'!L63</f>
        <v>21</v>
      </c>
      <c r="G12" s="512">
        <f>F12+'3.발생현황'!N61-'3.종료현황'!N63</f>
        <v>25</v>
      </c>
      <c r="H12" s="512">
        <f>G12+'3.발생현황'!P61-'3.종료현황'!P63</f>
        <v>31</v>
      </c>
      <c r="I12" s="512">
        <f>H12+'3.발생현황'!R61-'3.종료현황'!R63</f>
        <v>32</v>
      </c>
      <c r="J12" s="609">
        <f t="shared" si="0"/>
        <v>144</v>
      </c>
      <c r="K12" s="467">
        <f>AVERAGE(D12:I12)</f>
        <v>24</v>
      </c>
      <c r="M12" s="224">
        <f>'5.진행공사'!E8</f>
        <v>32</v>
      </c>
      <c r="N12" s="228" t="b">
        <f t="shared" si="1"/>
        <v>1</v>
      </c>
    </row>
    <row r="13" spans="2:14" ht="27.75" customHeight="1">
      <c r="B13" s="468"/>
      <c r="C13" s="470" t="s">
        <v>615</v>
      </c>
      <c r="D13" s="1017">
        <f t="shared" ref="D13:K13" si="4">SUM(D11:D12)</f>
        <v>80</v>
      </c>
      <c r="E13" s="1018">
        <f t="shared" si="4"/>
        <v>81</v>
      </c>
      <c r="F13" s="1018">
        <f t="shared" si="4"/>
        <v>84</v>
      </c>
      <c r="G13" s="1018">
        <f t="shared" si="4"/>
        <v>88</v>
      </c>
      <c r="H13" s="1018">
        <f t="shared" si="4"/>
        <v>92</v>
      </c>
      <c r="I13" s="470">
        <f t="shared" si="4"/>
        <v>95</v>
      </c>
      <c r="J13" s="1019">
        <f t="shared" si="0"/>
        <v>520</v>
      </c>
      <c r="K13" s="1016">
        <f t="shared" si="4"/>
        <v>86.666666666666657</v>
      </c>
      <c r="M13" s="225">
        <f>SUM(M11:M12)</f>
        <v>95</v>
      </c>
      <c r="N13" s="229" t="b">
        <f t="shared" si="1"/>
        <v>1</v>
      </c>
    </row>
    <row r="14" spans="2:14" ht="27.75" customHeight="1">
      <c r="B14" s="464"/>
      <c r="C14" s="473" t="s">
        <v>2</v>
      </c>
      <c r="D14" s="605">
        <f>'3.발생현황'!Y63+'3.발생현황'!H63-'3.종료현황'!H65</f>
        <v>18</v>
      </c>
      <c r="E14" s="513">
        <f>D14+'3.발생현황'!J63-'3.종료현황'!J65</f>
        <v>18</v>
      </c>
      <c r="F14" s="513">
        <f>E14+'3.발생현황'!L63-'3.종료현황'!L65</f>
        <v>18</v>
      </c>
      <c r="G14" s="513">
        <f>F14+'3.발생현황'!N63-'3.종료현황'!N65</f>
        <v>17</v>
      </c>
      <c r="H14" s="513">
        <f>G14+'3.발생현황'!P63-'3.종료현황'!P65</f>
        <v>17</v>
      </c>
      <c r="I14" s="513">
        <f>H14+'3.발생현황'!R63-'3.종료현황'!R65</f>
        <v>17</v>
      </c>
      <c r="J14" s="610">
        <f t="shared" si="0"/>
        <v>105</v>
      </c>
      <c r="K14" s="472">
        <f>AVERAGE(D14:I14)</f>
        <v>17.5</v>
      </c>
      <c r="M14" s="224">
        <f>'5.진행공사'!F7</f>
        <v>17</v>
      </c>
      <c r="N14" s="228" t="b">
        <f t="shared" si="1"/>
        <v>1</v>
      </c>
    </row>
    <row r="15" spans="2:14" ht="27.75" customHeight="1">
      <c r="B15" s="466" t="s">
        <v>618</v>
      </c>
      <c r="C15" s="478" t="s">
        <v>450</v>
      </c>
      <c r="D15" s="999">
        <f>'3.발생현황'!Y64+'3.발생현황'!H64-'3.종료현황'!H66</f>
        <v>31</v>
      </c>
      <c r="E15" s="512">
        <f>D15+'3.발생현황'!J64-'3.종료현황'!J66</f>
        <v>30</v>
      </c>
      <c r="F15" s="512">
        <f>E15+'3.발생현황'!L64-'3.종료현황'!L66</f>
        <v>32</v>
      </c>
      <c r="G15" s="512">
        <f>F15+'3.발생현황'!N64-'3.종료현황'!N66</f>
        <v>34</v>
      </c>
      <c r="H15" s="512">
        <f>G15+'3.발생현황'!P64-'3.종료현황'!P66</f>
        <v>35</v>
      </c>
      <c r="I15" s="512">
        <f>H15+'3.발생현황'!R64-'3.종료현황'!R66</f>
        <v>30</v>
      </c>
      <c r="J15" s="609">
        <f t="shared" si="0"/>
        <v>192</v>
      </c>
      <c r="K15" s="467">
        <f>AVERAGE(D15:I15)</f>
        <v>32</v>
      </c>
      <c r="M15" s="224">
        <f>'5.진행공사'!F8</f>
        <v>30</v>
      </c>
      <c r="N15" s="228" t="b">
        <f t="shared" si="1"/>
        <v>1</v>
      </c>
    </row>
    <row r="16" spans="2:14" ht="27.75" customHeight="1">
      <c r="B16" s="468"/>
      <c r="C16" s="469" t="s">
        <v>615</v>
      </c>
      <c r="D16" s="1013">
        <f t="shared" ref="D16:K16" si="5">SUM(D14:D15)</f>
        <v>49</v>
      </c>
      <c r="E16" s="1014">
        <f t="shared" si="5"/>
        <v>48</v>
      </c>
      <c r="F16" s="1014">
        <f t="shared" si="5"/>
        <v>50</v>
      </c>
      <c r="G16" s="1014">
        <f t="shared" si="5"/>
        <v>51</v>
      </c>
      <c r="H16" s="1014">
        <f t="shared" si="5"/>
        <v>52</v>
      </c>
      <c r="I16" s="469">
        <f t="shared" si="5"/>
        <v>47</v>
      </c>
      <c r="J16" s="1015">
        <f t="shared" si="0"/>
        <v>297</v>
      </c>
      <c r="K16" s="1016">
        <f t="shared" si="5"/>
        <v>49.5</v>
      </c>
      <c r="M16" s="225">
        <f>SUM(M14:M15)</f>
        <v>47</v>
      </c>
      <c r="N16" s="229" t="b">
        <f t="shared" si="1"/>
        <v>1</v>
      </c>
    </row>
    <row r="17" spans="2:14" ht="27.75" customHeight="1">
      <c r="B17" s="464"/>
      <c r="C17" s="477" t="s">
        <v>2</v>
      </c>
      <c r="D17" s="605">
        <f>'3.발생현황'!Y66+'3.발생현황'!H66-'3.종료현황'!H68</f>
        <v>7</v>
      </c>
      <c r="E17" s="513">
        <f>D17+'3.발생현황'!J66-'3.종료현황'!J68</f>
        <v>7</v>
      </c>
      <c r="F17" s="513">
        <f>E17+'3.발생현황'!L66-'3.종료현황'!L68</f>
        <v>8</v>
      </c>
      <c r="G17" s="513">
        <f>F17+'3.발생현황'!N66-'3.종료현황'!N68</f>
        <v>7</v>
      </c>
      <c r="H17" s="513">
        <f>G17+'3.발생현황'!P66-'3.종료현황'!P68</f>
        <v>7</v>
      </c>
      <c r="I17" s="513">
        <f>H17+'3.발생현황'!R66-'3.종료현황'!R68</f>
        <v>7</v>
      </c>
      <c r="J17" s="608">
        <f t="shared" si="0"/>
        <v>43</v>
      </c>
      <c r="K17" s="465">
        <f>AVERAGE(D17:I17)</f>
        <v>7.166666666666667</v>
      </c>
      <c r="M17" s="224">
        <f>'5.진행공사'!G7</f>
        <v>7</v>
      </c>
      <c r="N17" s="228" t="b">
        <f t="shared" si="1"/>
        <v>1</v>
      </c>
    </row>
    <row r="18" spans="2:14" ht="27.75" customHeight="1">
      <c r="B18" s="466" t="s">
        <v>619</v>
      </c>
      <c r="C18" s="478" t="s">
        <v>450</v>
      </c>
      <c r="D18" s="999">
        <f>'3.발생현황'!Y67+'3.발생현황'!H67-'3.종료현황'!H69</f>
        <v>18</v>
      </c>
      <c r="E18" s="512">
        <f>D18+'3.발생현황'!J67-'3.종료현황'!J69</f>
        <v>19</v>
      </c>
      <c r="F18" s="512">
        <f>E18+'3.발생현황'!L67-'3.종료현황'!L69</f>
        <v>21</v>
      </c>
      <c r="G18" s="512">
        <f>F18+'3.발생현황'!N67-'3.종료현황'!N69</f>
        <v>24</v>
      </c>
      <c r="H18" s="512">
        <f>G18+'3.발생현황'!P67-'3.종료현황'!P69</f>
        <v>29</v>
      </c>
      <c r="I18" s="512">
        <f>H18+'3.발생현황'!R67-'3.종료현황'!R69</f>
        <v>29</v>
      </c>
      <c r="J18" s="609">
        <f t="shared" si="0"/>
        <v>140</v>
      </c>
      <c r="K18" s="467">
        <f>AVERAGE(D18:I18)</f>
        <v>23.333333333333332</v>
      </c>
      <c r="M18" s="224">
        <f>'5.진행공사'!G8</f>
        <v>29</v>
      </c>
      <c r="N18" s="228" t="b">
        <f t="shared" si="1"/>
        <v>1</v>
      </c>
    </row>
    <row r="19" spans="2:14" ht="27.75" customHeight="1">
      <c r="B19" s="468"/>
      <c r="C19" s="470" t="s">
        <v>615</v>
      </c>
      <c r="D19" s="1017">
        <f t="shared" ref="D19:K19" si="6">SUM(D17:D18)</f>
        <v>25</v>
      </c>
      <c r="E19" s="1018">
        <f t="shared" si="6"/>
        <v>26</v>
      </c>
      <c r="F19" s="1018">
        <f t="shared" si="6"/>
        <v>29</v>
      </c>
      <c r="G19" s="1018">
        <f t="shared" si="6"/>
        <v>31</v>
      </c>
      <c r="H19" s="1018">
        <f t="shared" si="6"/>
        <v>36</v>
      </c>
      <c r="I19" s="470">
        <f t="shared" si="6"/>
        <v>36</v>
      </c>
      <c r="J19" s="1019">
        <f t="shared" si="0"/>
        <v>183</v>
      </c>
      <c r="K19" s="1016">
        <f t="shared" si="6"/>
        <v>30.5</v>
      </c>
      <c r="M19" s="225">
        <f>SUM(M17:M18)</f>
        <v>36</v>
      </c>
      <c r="N19" s="229" t="b">
        <f t="shared" si="1"/>
        <v>1</v>
      </c>
    </row>
    <row r="20" spans="2:14" ht="27.75" customHeight="1">
      <c r="B20" s="464"/>
      <c r="C20" s="473" t="s">
        <v>2</v>
      </c>
      <c r="D20" s="605">
        <f>'3.발생현황'!Y69+'3.발생현황'!H69-'3.종료현황'!H71</f>
        <v>9</v>
      </c>
      <c r="E20" s="513">
        <f>D20+'3.발생현황'!J69-'3.종료현황'!J71</f>
        <v>9</v>
      </c>
      <c r="F20" s="513">
        <f>E20+'3.발생현황'!L69-'3.종료현황'!L71</f>
        <v>12</v>
      </c>
      <c r="G20" s="513">
        <f>F20+'3.발생현황'!N69-'3.종료현황'!N71</f>
        <v>11</v>
      </c>
      <c r="H20" s="513">
        <f>G20+'3.발생현황'!P69-'3.종료현황'!P71</f>
        <v>11</v>
      </c>
      <c r="I20" s="513">
        <f>H20+'3.발생현황'!R69-'3.종료현황'!R71</f>
        <v>11</v>
      </c>
      <c r="J20" s="610">
        <f t="shared" si="0"/>
        <v>63</v>
      </c>
      <c r="K20" s="472">
        <f>AVERAGE(D20:I20)</f>
        <v>10.5</v>
      </c>
      <c r="M20" s="224">
        <f>'5.진행공사'!H7</f>
        <v>11</v>
      </c>
      <c r="N20" s="228" t="b">
        <f t="shared" si="1"/>
        <v>1</v>
      </c>
    </row>
    <row r="21" spans="2:14" ht="27.75" customHeight="1">
      <c r="B21" s="466" t="s">
        <v>620</v>
      </c>
      <c r="C21" s="478" t="s">
        <v>450</v>
      </c>
      <c r="D21" s="999">
        <f>'3.발생현황'!Y70+'3.발생현황'!H70-'3.종료현황'!H72</f>
        <v>13</v>
      </c>
      <c r="E21" s="512">
        <f>D21+'3.발생현황'!J70-'3.종료현황'!J72</f>
        <v>13</v>
      </c>
      <c r="F21" s="512">
        <f>E21+'3.발생현황'!L70-'3.종료현황'!L72</f>
        <v>16</v>
      </c>
      <c r="G21" s="512">
        <f>F21+'3.발생현황'!N70-'3.종료현황'!N72</f>
        <v>17</v>
      </c>
      <c r="H21" s="512">
        <f>G21+'3.발생현황'!P70-'3.종료현황'!P72</f>
        <v>20</v>
      </c>
      <c r="I21" s="512">
        <f>H21+'3.발생현황'!R70-'3.종료현황'!R72</f>
        <v>19</v>
      </c>
      <c r="J21" s="609">
        <f t="shared" si="0"/>
        <v>98</v>
      </c>
      <c r="K21" s="467">
        <f>AVERAGE(D21:I21)</f>
        <v>16.333333333333332</v>
      </c>
      <c r="M21" s="224">
        <f>'5.진행공사'!H8</f>
        <v>19</v>
      </c>
      <c r="N21" s="228" t="b">
        <f t="shared" si="1"/>
        <v>1</v>
      </c>
    </row>
    <row r="22" spans="2:14" ht="27.75" customHeight="1">
      <c r="B22" s="468"/>
      <c r="C22" s="469" t="s">
        <v>615</v>
      </c>
      <c r="D22" s="1013">
        <f t="shared" ref="D22:K22" si="7">SUM(D20:D21)</f>
        <v>22</v>
      </c>
      <c r="E22" s="1014">
        <f t="shared" si="7"/>
        <v>22</v>
      </c>
      <c r="F22" s="1014">
        <f t="shared" si="7"/>
        <v>28</v>
      </c>
      <c r="G22" s="1014">
        <f t="shared" si="7"/>
        <v>28</v>
      </c>
      <c r="H22" s="1014">
        <f t="shared" si="7"/>
        <v>31</v>
      </c>
      <c r="I22" s="469">
        <f t="shared" si="7"/>
        <v>30</v>
      </c>
      <c r="J22" s="1015">
        <f t="shared" si="0"/>
        <v>161</v>
      </c>
      <c r="K22" s="1016">
        <f t="shared" si="7"/>
        <v>26.833333333333332</v>
      </c>
      <c r="M22" s="225">
        <f>SUM(M20:M21)</f>
        <v>30</v>
      </c>
      <c r="N22" s="229" t="b">
        <f t="shared" si="1"/>
        <v>1</v>
      </c>
    </row>
    <row r="23" spans="2:14" ht="27.75" customHeight="1">
      <c r="B23" s="464"/>
      <c r="C23" s="477" t="s">
        <v>2</v>
      </c>
      <c r="D23" s="605">
        <f>'3.발생현황'!Y72+'3.발생현황'!H72-'3.종료현황'!H74</f>
        <v>9</v>
      </c>
      <c r="E23" s="513">
        <f>D23+'3.발생현황'!J72-'3.종료현황'!J74</f>
        <v>10</v>
      </c>
      <c r="F23" s="513">
        <f>E23+'3.발생현황'!L72-'3.종료현황'!L74</f>
        <v>10</v>
      </c>
      <c r="G23" s="513">
        <f>F23+'3.발생현황'!N72-'3.종료현황'!N74</f>
        <v>9</v>
      </c>
      <c r="H23" s="513">
        <f>G23+'3.발생현황'!P72-'3.종료현황'!P74</f>
        <v>9</v>
      </c>
      <c r="I23" s="513">
        <f>H23+'3.발생현황'!R72-'3.종료현황'!R74</f>
        <v>9</v>
      </c>
      <c r="J23" s="608">
        <f t="shared" si="0"/>
        <v>56</v>
      </c>
      <c r="K23" s="465">
        <f>AVERAGE(D23:I23)</f>
        <v>9.3333333333333339</v>
      </c>
      <c r="M23" s="224">
        <f>'5.진행공사'!I7</f>
        <v>9</v>
      </c>
      <c r="N23" s="228" t="b">
        <f t="shared" si="1"/>
        <v>1</v>
      </c>
    </row>
    <row r="24" spans="2:14" ht="27.75" customHeight="1">
      <c r="B24" s="475" t="s">
        <v>621</v>
      </c>
      <c r="C24" s="478" t="s">
        <v>450</v>
      </c>
      <c r="D24" s="999">
        <f>'3.발생현황'!Y73+'3.발생현황'!H73-'3.종료현황'!H75</f>
        <v>32</v>
      </c>
      <c r="E24" s="512">
        <f>D24+'3.발생현황'!J73-'3.종료현황'!J75</f>
        <v>33</v>
      </c>
      <c r="F24" s="512">
        <f>E24+'3.발생현황'!L73-'3.종료현황'!L75</f>
        <v>32</v>
      </c>
      <c r="G24" s="512">
        <f>F24+'3.발생현황'!N73-'3.종료현황'!N75</f>
        <v>37</v>
      </c>
      <c r="H24" s="512">
        <f>G24+'3.발생현황'!P73-'3.종료현황'!P75</f>
        <v>36</v>
      </c>
      <c r="I24" s="512">
        <f>H24+'3.발생현황'!R73-'3.종료현황'!R75</f>
        <v>36</v>
      </c>
      <c r="J24" s="609">
        <f t="shared" si="0"/>
        <v>206</v>
      </c>
      <c r="K24" s="467">
        <f>AVERAGE(D24:I24)</f>
        <v>34.333333333333336</v>
      </c>
      <c r="M24" s="224">
        <f>'5.진행공사'!I8</f>
        <v>36</v>
      </c>
      <c r="N24" s="228" t="b">
        <f t="shared" si="1"/>
        <v>1</v>
      </c>
    </row>
    <row r="25" spans="2:14" ht="27.75" customHeight="1">
      <c r="B25" s="468"/>
      <c r="C25" s="470" t="s">
        <v>615</v>
      </c>
      <c r="D25" s="1017">
        <f>SUM(D23:D24)</f>
        <v>41</v>
      </c>
      <c r="E25" s="1018">
        <f t="shared" ref="E25:I25" si="8">SUM(E23:E24)</f>
        <v>43</v>
      </c>
      <c r="F25" s="1018">
        <f t="shared" si="8"/>
        <v>42</v>
      </c>
      <c r="G25" s="1018">
        <f t="shared" si="8"/>
        <v>46</v>
      </c>
      <c r="H25" s="1018">
        <f t="shared" si="8"/>
        <v>45</v>
      </c>
      <c r="I25" s="470">
        <f t="shared" si="8"/>
        <v>45</v>
      </c>
      <c r="J25" s="1019">
        <f t="shared" si="0"/>
        <v>262</v>
      </c>
      <c r="K25" s="1016">
        <f t="shared" ref="K25" si="9">SUM(K23:K24)</f>
        <v>43.666666666666671</v>
      </c>
      <c r="M25" s="225">
        <f>SUM(M23:M24)</f>
        <v>45</v>
      </c>
      <c r="N25" s="229" t="b">
        <f t="shared" si="1"/>
        <v>1</v>
      </c>
    </row>
    <row r="26" spans="2:14" ht="27.75" customHeight="1">
      <c r="B26" s="464"/>
      <c r="C26" s="473" t="s">
        <v>2</v>
      </c>
      <c r="D26" s="605">
        <f>'3.발생현황'!Y75+'3.발생현황'!H75-'3.종료현황'!H77</f>
        <v>38</v>
      </c>
      <c r="E26" s="513">
        <f>D26+'3.발생현황'!J75-'3.종료현황'!J77</f>
        <v>37</v>
      </c>
      <c r="F26" s="513">
        <f>E26+'3.발생현황'!L75-'3.종료현황'!L77</f>
        <v>38</v>
      </c>
      <c r="G26" s="513">
        <f>F26+'3.발생현황'!N75-'3.종료현황'!N77</f>
        <v>42</v>
      </c>
      <c r="H26" s="513">
        <f>G26+'3.발생현황'!P75-'3.종료현황'!P77</f>
        <v>44</v>
      </c>
      <c r="I26" s="513">
        <f>H26+'3.발생현황'!R75-'3.종료현황'!R77</f>
        <v>47</v>
      </c>
      <c r="J26" s="610">
        <f t="shared" si="0"/>
        <v>246</v>
      </c>
      <c r="K26" s="472">
        <f>AVERAGE(D26:I26)</f>
        <v>41</v>
      </c>
      <c r="M26" s="224">
        <f>'5.진행공사'!J7</f>
        <v>47</v>
      </c>
      <c r="N26" s="228" t="b">
        <f t="shared" si="1"/>
        <v>1</v>
      </c>
    </row>
    <row r="27" spans="2:14" ht="27.75" customHeight="1">
      <c r="B27" s="475" t="s">
        <v>622</v>
      </c>
      <c r="C27" s="478" t="s">
        <v>450</v>
      </c>
      <c r="D27" s="999">
        <f>'3.발생현황'!Y76+'3.발생현황'!H76-'3.종료현황'!H78</f>
        <v>14</v>
      </c>
      <c r="E27" s="512">
        <f>D27+'3.발생현황'!J76-'3.종료현황'!J78</f>
        <v>13</v>
      </c>
      <c r="F27" s="512">
        <f>E27+'3.발생현황'!L76-'3.종료현황'!L78</f>
        <v>16</v>
      </c>
      <c r="G27" s="512">
        <f>F27+'3.발생현황'!N76-'3.종료현황'!N78</f>
        <v>15</v>
      </c>
      <c r="H27" s="512">
        <f>G27+'3.발생현황'!P76-'3.종료현황'!P78</f>
        <v>13</v>
      </c>
      <c r="I27" s="512">
        <f>H27+'3.발생현황'!R76-'3.종료현황'!R78</f>
        <v>21</v>
      </c>
      <c r="J27" s="609">
        <f t="shared" si="0"/>
        <v>92</v>
      </c>
      <c r="K27" s="467">
        <f>AVERAGE(D27:I27)</f>
        <v>15.333333333333334</v>
      </c>
      <c r="M27" s="224">
        <f>'5.진행공사'!J8</f>
        <v>21</v>
      </c>
      <c r="N27" s="228" t="b">
        <f t="shared" si="1"/>
        <v>1</v>
      </c>
    </row>
    <row r="28" spans="2:14" ht="27.75" customHeight="1">
      <c r="B28" s="468"/>
      <c r="C28" s="469" t="s">
        <v>615</v>
      </c>
      <c r="D28" s="1013">
        <f t="shared" ref="D28:K28" si="10">SUM(D26:D27)</f>
        <v>52</v>
      </c>
      <c r="E28" s="1014">
        <f t="shared" si="10"/>
        <v>50</v>
      </c>
      <c r="F28" s="1014">
        <f t="shared" si="10"/>
        <v>54</v>
      </c>
      <c r="G28" s="1014">
        <f t="shared" si="10"/>
        <v>57</v>
      </c>
      <c r="H28" s="1014">
        <f t="shared" si="10"/>
        <v>57</v>
      </c>
      <c r="I28" s="469">
        <f t="shared" si="10"/>
        <v>68</v>
      </c>
      <c r="J28" s="1015">
        <f t="shared" si="0"/>
        <v>338</v>
      </c>
      <c r="K28" s="1016">
        <f t="shared" si="10"/>
        <v>56.333333333333336</v>
      </c>
      <c r="M28" s="225">
        <f>SUM(M26:M27)</f>
        <v>68</v>
      </c>
      <c r="N28" s="229" t="b">
        <f t="shared" si="1"/>
        <v>1</v>
      </c>
    </row>
    <row r="29" spans="2:14" ht="27.75" customHeight="1">
      <c r="B29" s="464"/>
      <c r="C29" s="477" t="s">
        <v>2</v>
      </c>
      <c r="D29" s="605">
        <f>'3.발생현황'!Y78+'3.발생현황'!H78-'3.종료현황'!H80</f>
        <v>34</v>
      </c>
      <c r="E29" s="513">
        <f>D29+'3.발생현황'!J78-'3.종료현황'!J80</f>
        <v>32</v>
      </c>
      <c r="F29" s="513">
        <f>E29+'3.발생현황'!L78-'3.종료현황'!L80</f>
        <v>34</v>
      </c>
      <c r="G29" s="513">
        <f>F29+'3.발생현황'!N78-'3.종료현황'!N80</f>
        <v>35</v>
      </c>
      <c r="H29" s="513">
        <f>G29+'3.발생현황'!P78-'3.종료현황'!P80</f>
        <v>35</v>
      </c>
      <c r="I29" s="513">
        <f>H29+'3.발생현황'!R78-'3.종료현황'!R80</f>
        <v>36</v>
      </c>
      <c r="J29" s="608">
        <f t="shared" si="0"/>
        <v>206</v>
      </c>
      <c r="K29" s="465">
        <f>AVERAGE(D29:I29)</f>
        <v>34.333333333333336</v>
      </c>
      <c r="M29" s="224">
        <f>'5.진행공사'!K7</f>
        <v>36</v>
      </c>
      <c r="N29" s="228" t="b">
        <f t="shared" si="1"/>
        <v>1</v>
      </c>
    </row>
    <row r="30" spans="2:14" ht="27.75" customHeight="1">
      <c r="B30" s="475" t="s">
        <v>623</v>
      </c>
      <c r="C30" s="478" t="s">
        <v>450</v>
      </c>
      <c r="D30" s="999">
        <f>'3.발생현황'!Y79+'3.발생현황'!H79-'3.종료현황'!H81</f>
        <v>19</v>
      </c>
      <c r="E30" s="512">
        <f>D30+'3.발생현황'!J79-'3.종료현황'!J81</f>
        <v>15</v>
      </c>
      <c r="F30" s="512">
        <f>E30+'3.발생현황'!L79-'3.종료현황'!L81</f>
        <v>16</v>
      </c>
      <c r="G30" s="512">
        <f>F30+'3.발생현황'!N79-'3.종료현황'!N81</f>
        <v>18</v>
      </c>
      <c r="H30" s="512">
        <f>G30+'3.발생현황'!P79-'3.종료현황'!P81</f>
        <v>18</v>
      </c>
      <c r="I30" s="512">
        <f>H30+'3.발생현황'!R79-'3.종료현황'!R81</f>
        <v>15</v>
      </c>
      <c r="J30" s="609">
        <f t="shared" si="0"/>
        <v>101</v>
      </c>
      <c r="K30" s="467">
        <f>AVERAGE(D30:I30)</f>
        <v>16.833333333333332</v>
      </c>
      <c r="M30" s="224">
        <f>'5.진행공사'!K8</f>
        <v>15</v>
      </c>
      <c r="N30" s="228" t="b">
        <f t="shared" si="1"/>
        <v>1</v>
      </c>
    </row>
    <row r="31" spans="2:14" ht="27.75" customHeight="1">
      <c r="B31" s="468"/>
      <c r="C31" s="470" t="s">
        <v>615</v>
      </c>
      <c r="D31" s="1017">
        <f t="shared" ref="D31:K31" si="11">SUM(D29:D30)</f>
        <v>53</v>
      </c>
      <c r="E31" s="1018">
        <f t="shared" si="11"/>
        <v>47</v>
      </c>
      <c r="F31" s="1018">
        <f t="shared" si="11"/>
        <v>50</v>
      </c>
      <c r="G31" s="1018">
        <f t="shared" si="11"/>
        <v>53</v>
      </c>
      <c r="H31" s="1018">
        <f t="shared" si="11"/>
        <v>53</v>
      </c>
      <c r="I31" s="470">
        <f t="shared" si="11"/>
        <v>51</v>
      </c>
      <c r="J31" s="1019">
        <f t="shared" si="0"/>
        <v>307</v>
      </c>
      <c r="K31" s="1016">
        <f t="shared" si="11"/>
        <v>51.166666666666671</v>
      </c>
      <c r="M31" s="225">
        <f>SUM(M29:M30)</f>
        <v>51</v>
      </c>
      <c r="N31" s="229" t="b">
        <f t="shared" si="1"/>
        <v>1</v>
      </c>
    </row>
    <row r="32" spans="2:14" ht="27.75" customHeight="1">
      <c r="B32" s="464"/>
      <c r="C32" s="473" t="s">
        <v>2</v>
      </c>
      <c r="D32" s="606">
        <f>SUM(D5+D8+D11+D14+D17+D20+D23+D26+D29)</f>
        <v>215</v>
      </c>
      <c r="E32" s="471">
        <f t="shared" ref="E32:K32" si="12">SUM(E5+E8+E11+E14+E17+E20+E23+E26+E29)</f>
        <v>213</v>
      </c>
      <c r="F32" s="471">
        <f t="shared" si="12"/>
        <v>224</v>
      </c>
      <c r="G32" s="471">
        <f t="shared" si="12"/>
        <v>224</v>
      </c>
      <c r="H32" s="471">
        <f t="shared" si="12"/>
        <v>223</v>
      </c>
      <c r="I32" s="473">
        <f t="shared" si="12"/>
        <v>228</v>
      </c>
      <c r="J32" s="611">
        <f>SUM(J5+J8+J11+J14+J17+J20+J23+J26+J29)</f>
        <v>1327</v>
      </c>
      <c r="K32" s="1011">
        <f t="shared" si="12"/>
        <v>221.16666666666669</v>
      </c>
      <c r="M32" s="224">
        <f>SUM(M5+M8+M11+M14+M17+M20+M23+M26+M29)</f>
        <v>228</v>
      </c>
      <c r="N32" s="228" t="b">
        <f>I32=M32</f>
        <v>1</v>
      </c>
    </row>
    <row r="33" spans="2:14" ht="27.75" customHeight="1">
      <c r="B33" s="466" t="s">
        <v>9</v>
      </c>
      <c r="C33" s="478" t="s">
        <v>450</v>
      </c>
      <c r="D33" s="606">
        <f>SUM(D6+D9+D12+D15+D18+D21+D24+D27+D30)</f>
        <v>164</v>
      </c>
      <c r="E33" s="471">
        <f t="shared" ref="E33:K33" si="13">SUM(E6+E9+E12+E15+E18+E21+E24+E27+E30)</f>
        <v>161</v>
      </c>
      <c r="F33" s="471">
        <f t="shared" si="13"/>
        <v>179</v>
      </c>
      <c r="G33" s="471">
        <f t="shared" si="13"/>
        <v>195</v>
      </c>
      <c r="H33" s="471">
        <f t="shared" si="13"/>
        <v>206</v>
      </c>
      <c r="I33" s="473">
        <f t="shared" si="13"/>
        <v>212</v>
      </c>
      <c r="J33" s="611">
        <f>SUM(J6+J9+J12+J15+J18+J21+J24+J27+J30)</f>
        <v>1117</v>
      </c>
      <c r="K33" s="1012">
        <f t="shared" si="13"/>
        <v>186.16666666666669</v>
      </c>
      <c r="M33" s="224">
        <f>SUM(M6+M9+M12+M15+M18+M21+M24+M27+M30)</f>
        <v>212</v>
      </c>
      <c r="N33" s="228" t="b">
        <f t="shared" si="1"/>
        <v>1</v>
      </c>
    </row>
    <row r="34" spans="2:14" ht="27.75" customHeight="1">
      <c r="B34" s="468"/>
      <c r="C34" s="470" t="s">
        <v>615</v>
      </c>
      <c r="D34" s="1017">
        <f t="shared" ref="D34:I34" si="14">SUM(D32:D33)</f>
        <v>379</v>
      </c>
      <c r="E34" s="1018">
        <f t="shared" si="14"/>
        <v>374</v>
      </c>
      <c r="F34" s="1018">
        <f t="shared" si="14"/>
        <v>403</v>
      </c>
      <c r="G34" s="1018">
        <f t="shared" si="14"/>
        <v>419</v>
      </c>
      <c r="H34" s="1018">
        <f t="shared" si="14"/>
        <v>429</v>
      </c>
      <c r="I34" s="470">
        <f t="shared" si="14"/>
        <v>440</v>
      </c>
      <c r="J34" s="1019">
        <f>SUM(J32:J33)</f>
        <v>2444</v>
      </c>
      <c r="K34" s="1020">
        <f t="shared" ref="K34" si="15">SUM(K32:K33)</f>
        <v>407.33333333333337</v>
      </c>
      <c r="M34" s="225">
        <f>SUM(M7+M10+M13+M16+M19+M22+M25+M28+M31)</f>
        <v>440</v>
      </c>
      <c r="N34" s="229" t="b">
        <f t="shared" si="1"/>
        <v>1</v>
      </c>
    </row>
    <row r="35" spans="2:14" ht="8.65" customHeight="1"/>
    <row r="36" spans="2:14" s="299" customFormat="1" ht="24.95" customHeight="1">
      <c r="B36" s="795" t="s">
        <v>562</v>
      </c>
      <c r="C36" s="474"/>
      <c r="D36" s="474"/>
      <c r="E36" s="474"/>
      <c r="F36" s="474"/>
      <c r="G36" s="474"/>
      <c r="H36" s="474"/>
      <c r="I36" s="474"/>
      <c r="J36" s="474"/>
      <c r="K36" s="474"/>
      <c r="L36" s="297"/>
      <c r="M36" s="431"/>
      <c r="N36" s="297"/>
    </row>
    <row r="37" spans="2:14" s="299" customFormat="1" ht="24.95" customHeight="1">
      <c r="B37" s="795" t="s">
        <v>626</v>
      </c>
      <c r="C37" s="474"/>
      <c r="D37" s="474"/>
      <c r="E37" s="474"/>
      <c r="F37" s="474"/>
      <c r="G37" s="474"/>
      <c r="H37" s="474"/>
      <c r="I37" s="474"/>
      <c r="J37" s="474"/>
      <c r="K37" s="474"/>
      <c r="L37" s="297"/>
      <c r="M37" s="431"/>
      <c r="N37" s="298"/>
    </row>
    <row r="38" spans="2:14" s="299" customFormat="1" ht="30" customHeight="1">
      <c r="B38" s="8"/>
      <c r="L38" s="297"/>
      <c r="M38" s="431"/>
      <c r="N38" s="297"/>
    </row>
    <row r="41" spans="2:14">
      <c r="C41" s="103" t="s">
        <v>428</v>
      </c>
      <c r="D41" s="103" t="s">
        <v>429</v>
      </c>
      <c r="E41" s="295" t="s">
        <v>430</v>
      </c>
    </row>
    <row r="42" spans="2:14">
      <c r="B42" s="1063" t="s">
        <v>426</v>
      </c>
      <c r="C42" s="612">
        <f>J11</f>
        <v>376</v>
      </c>
      <c r="D42" s="612">
        <f>J12</f>
        <v>144</v>
      </c>
      <c r="E42" s="613">
        <f>SUM(C42:D42)</f>
        <v>520</v>
      </c>
      <c r="M42" s="614"/>
    </row>
    <row r="43" spans="2:14">
      <c r="B43" s="1063" t="s">
        <v>427</v>
      </c>
      <c r="C43" s="612">
        <f>J14</f>
        <v>105</v>
      </c>
      <c r="D43" s="612">
        <f>J15</f>
        <v>192</v>
      </c>
      <c r="E43" s="613">
        <f>SUM(C43:D43)</f>
        <v>297</v>
      </c>
      <c r="M43" s="614"/>
    </row>
    <row r="44" spans="2:14">
      <c r="B44" s="1063" t="s">
        <v>671</v>
      </c>
      <c r="C44" s="612">
        <f>J26</f>
        <v>246</v>
      </c>
      <c r="D44" s="612">
        <f>J27</f>
        <v>92</v>
      </c>
      <c r="E44" s="613">
        <f t="shared" ref="E44:E45" si="16">SUM(C44:D44)</f>
        <v>338</v>
      </c>
    </row>
    <row r="45" spans="2:14">
      <c r="B45" s="1063" t="s">
        <v>558</v>
      </c>
      <c r="C45" s="612">
        <f>J29</f>
        <v>206</v>
      </c>
      <c r="D45" s="612">
        <f>J30</f>
        <v>101</v>
      </c>
      <c r="E45" s="613">
        <f t="shared" si="16"/>
        <v>307</v>
      </c>
    </row>
    <row r="46" spans="2:14">
      <c r="C46" s="612">
        <f>SUM(C42:C45)</f>
        <v>933</v>
      </c>
      <c r="D46" s="612">
        <f t="shared" ref="D46:E46" si="17">SUM(D42:D45)</f>
        <v>529</v>
      </c>
      <c r="E46" s="612">
        <f t="shared" si="17"/>
        <v>1462</v>
      </c>
    </row>
    <row r="47" spans="2:14">
      <c r="C47" s="612">
        <f>J32</f>
        <v>1327</v>
      </c>
      <c r="D47" s="612">
        <f>J33</f>
        <v>1117</v>
      </c>
      <c r="E47" s="613">
        <f>J34</f>
        <v>2444</v>
      </c>
    </row>
    <row r="48" spans="2:14">
      <c r="C48" s="615">
        <f>C46/C47</f>
        <v>0.70308967596081384</v>
      </c>
      <c r="D48" s="615">
        <f t="shared" ref="D48:E48" si="18">D46/D47</f>
        <v>0.47358997314234558</v>
      </c>
      <c r="E48" s="615">
        <f t="shared" si="18"/>
        <v>0.59819967266775775</v>
      </c>
    </row>
  </sheetData>
  <phoneticPr fontId="38" type="noConversion"/>
  <conditionalFormatting sqref="M1:N1048576 L1:L40 L49:L1048576 E47 E41:E45">
    <cfRule type="containsText" dxfId="12" priority="1" operator="containsText" text="false">
      <formula>NOT(ISERROR(SEARCH("false",E1)))</formula>
    </cfRule>
  </conditionalFormatting>
  <printOptions gridLinesSet="0"/>
  <pageMargins left="0.47244094488188981" right="0.47244094488188981" top="0.78740157480314965" bottom="0.39370078740157483" header="0.39370078740157483" footer="0.39370078740157483"/>
  <pageSetup paperSize="9" scale="72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L210"/>
  <sheetViews>
    <sheetView showZeros="0" zoomScale="70" zoomScaleNormal="70" zoomScaleSheetLayoutView="85" workbookViewId="0">
      <selection activeCell="AB36" sqref="AB36"/>
    </sheetView>
  </sheetViews>
  <sheetFormatPr defaultColWidth="9.125" defaultRowHeight="14.25"/>
  <cols>
    <col min="1" max="1" width="2.375" style="42" customWidth="1"/>
    <col min="2" max="9" width="5.625" style="42" customWidth="1"/>
    <col min="10" max="17" width="5.625" style="300" customWidth="1"/>
    <col min="18" max="22" width="5.625" style="42" customWidth="1"/>
    <col min="23" max="23" width="5.625" style="300" customWidth="1"/>
    <col min="24" max="24" width="3.5" style="301" customWidth="1"/>
    <col min="25" max="25" width="11.5" style="226" customWidth="1"/>
    <col min="26" max="26" width="1.625" style="226" customWidth="1"/>
    <col min="27" max="27" width="14.5" style="226" customWidth="1"/>
    <col min="28" max="28" width="11.5" style="226" customWidth="1"/>
    <col min="29" max="73" width="9.125" style="42" customWidth="1"/>
    <col min="74" max="16384" width="9.125" style="42"/>
  </cols>
  <sheetData>
    <row r="1" spans="1:38" ht="20.100000000000001" customHeight="1"/>
    <row r="2" spans="1:38" s="302" customFormat="1" ht="20.100000000000001" customHeight="1">
      <c r="A2" s="302" t="s">
        <v>719</v>
      </c>
      <c r="J2" s="303"/>
      <c r="K2" s="303"/>
      <c r="L2" s="303"/>
      <c r="M2" s="303"/>
      <c r="N2" s="303"/>
      <c r="O2" s="303"/>
      <c r="P2" s="303"/>
      <c r="Q2" s="303"/>
      <c r="W2" s="303"/>
      <c r="X2" s="304"/>
      <c r="Y2" s="305"/>
      <c r="Z2" s="305"/>
      <c r="AA2" s="305"/>
      <c r="AB2" s="305"/>
    </row>
    <row r="3" spans="1:38" s="9" customFormat="1" ht="19.5" customHeight="1">
      <c r="A3" s="306"/>
      <c r="B3" s="306"/>
      <c r="C3" s="306"/>
      <c r="D3" s="306"/>
      <c r="E3" s="457"/>
      <c r="F3" s="306"/>
      <c r="G3" s="457"/>
      <c r="H3" s="306"/>
      <c r="I3" s="457"/>
      <c r="J3" s="306"/>
      <c r="K3" s="457"/>
      <c r="L3" s="306"/>
      <c r="M3" s="457"/>
      <c r="N3" s="306"/>
      <c r="O3" s="457"/>
      <c r="P3" s="306"/>
      <c r="Q3" s="457"/>
      <c r="R3" s="306"/>
      <c r="S3" s="457"/>
      <c r="T3" s="306"/>
      <c r="U3" s="457"/>
      <c r="V3" s="457"/>
      <c r="W3" s="306"/>
      <c r="X3" s="306"/>
      <c r="Y3" s="307"/>
      <c r="Z3" s="307"/>
      <c r="AA3" s="307"/>
      <c r="AB3" s="307"/>
    </row>
    <row r="4" spans="1:38" s="9" customFormat="1" ht="20.100000000000001" customHeight="1">
      <c r="B4" s="302" t="s">
        <v>380</v>
      </c>
      <c r="J4" s="12"/>
      <c r="K4" s="12"/>
      <c r="L4" s="12"/>
      <c r="M4" s="12"/>
      <c r="N4" s="12"/>
      <c r="O4" s="12"/>
      <c r="P4" s="12"/>
      <c r="Q4" s="12"/>
      <c r="W4" s="12"/>
      <c r="X4" s="306"/>
      <c r="Y4" s="307"/>
      <c r="Z4" s="307"/>
      <c r="AA4" s="307"/>
      <c r="AB4" s="307"/>
    </row>
    <row r="5" spans="1:38" s="9" customFormat="1" ht="9.9499999999999993" customHeight="1">
      <c r="J5" s="12"/>
      <c r="K5" s="12"/>
      <c r="L5" s="12"/>
      <c r="M5" s="12"/>
      <c r="N5" s="12"/>
      <c r="O5" s="12"/>
      <c r="P5" s="12"/>
      <c r="Q5" s="12"/>
      <c r="W5" s="12"/>
      <c r="X5" s="306"/>
      <c r="Y5" s="307"/>
      <c r="Z5" s="307"/>
      <c r="AA5" s="307"/>
      <c r="AB5" s="307"/>
    </row>
    <row r="6" spans="1:38" s="9" customFormat="1" ht="20.100000000000001" customHeight="1">
      <c r="B6" s="9" t="s">
        <v>637</v>
      </c>
      <c r="J6" s="12"/>
      <c r="K6" s="12"/>
      <c r="L6" s="12"/>
      <c r="M6" s="12"/>
      <c r="N6" s="12"/>
      <c r="O6" s="12"/>
      <c r="P6" s="12"/>
      <c r="Q6" s="12"/>
      <c r="W6" s="12"/>
      <c r="X6" s="306"/>
      <c r="Y6" s="307"/>
      <c r="Z6" s="307"/>
      <c r="AA6" s="307"/>
      <c r="AB6" s="307"/>
    </row>
    <row r="7" spans="1:38" s="9" customFormat="1" ht="18.75">
      <c r="B7" s="331"/>
      <c r="C7" s="331"/>
      <c r="D7" s="331"/>
      <c r="E7" s="331"/>
      <c r="F7" s="331"/>
      <c r="G7" s="331"/>
      <c r="H7" s="331"/>
      <c r="I7" s="331"/>
      <c r="J7" s="717"/>
      <c r="K7" s="717"/>
      <c r="L7" s="717"/>
      <c r="M7" s="717"/>
      <c r="N7" s="717"/>
      <c r="O7" s="717"/>
      <c r="P7" s="717"/>
      <c r="Q7" s="717"/>
      <c r="R7" s="331"/>
      <c r="S7" s="331"/>
      <c r="T7" s="331"/>
      <c r="U7" s="331"/>
      <c r="V7" s="331"/>
      <c r="W7" s="718" t="s">
        <v>121</v>
      </c>
      <c r="X7" s="306"/>
      <c r="Y7" s="307"/>
      <c r="Z7" s="307"/>
      <c r="AA7" s="307"/>
      <c r="AB7" s="307"/>
    </row>
    <row r="8" spans="1:38" s="9" customFormat="1" ht="24.95" customHeight="1">
      <c r="B8" s="689" t="s">
        <v>369</v>
      </c>
      <c r="C8" s="719"/>
      <c r="D8" s="720" t="s">
        <v>375</v>
      </c>
      <c r="E8" s="663"/>
      <c r="F8" s="663" t="s">
        <v>329</v>
      </c>
      <c r="G8" s="663"/>
      <c r="H8" s="663" t="s">
        <v>328</v>
      </c>
      <c r="I8" s="663"/>
      <c r="J8" s="663" t="s">
        <v>363</v>
      </c>
      <c r="K8" s="663"/>
      <c r="L8" s="663" t="s">
        <v>141</v>
      </c>
      <c r="M8" s="663"/>
      <c r="N8" s="663" t="s">
        <v>80</v>
      </c>
      <c r="O8" s="663"/>
      <c r="P8" s="663" t="s">
        <v>460</v>
      </c>
      <c r="Q8" s="663"/>
      <c r="R8" s="663" t="s">
        <v>461</v>
      </c>
      <c r="S8" s="663"/>
      <c r="T8" s="663" t="s">
        <v>462</v>
      </c>
      <c r="U8" s="720"/>
      <c r="V8" s="1161" t="s">
        <v>463</v>
      </c>
      <c r="W8" s="1107"/>
      <c r="X8" s="306"/>
      <c r="Y8" s="307"/>
      <c r="Z8" s="307"/>
      <c r="AA8" s="307"/>
      <c r="AB8" s="307"/>
    </row>
    <row r="9" spans="1:38" s="9" customFormat="1" ht="24.95" customHeight="1">
      <c r="B9" s="721" t="s">
        <v>464</v>
      </c>
      <c r="C9" s="722"/>
      <c r="D9" s="1172">
        <f>T54</f>
        <v>6</v>
      </c>
      <c r="E9" s="1203"/>
      <c r="F9" s="723">
        <f>T57</f>
        <v>2</v>
      </c>
      <c r="G9" s="723"/>
      <c r="H9" s="723">
        <f>T60</f>
        <v>12</v>
      </c>
      <c r="I9" s="723"/>
      <c r="J9" s="723">
        <f>T63</f>
        <v>1</v>
      </c>
      <c r="K9" s="723"/>
      <c r="L9" s="723">
        <f>T66</f>
        <v>1</v>
      </c>
      <c r="M9" s="723"/>
      <c r="N9" s="723">
        <f>T69</f>
        <v>4</v>
      </c>
      <c r="O9" s="723"/>
      <c r="P9" s="723">
        <f>T72</f>
        <v>1</v>
      </c>
      <c r="Q9" s="723"/>
      <c r="R9" s="723">
        <f>T75</f>
        <v>22</v>
      </c>
      <c r="S9" s="723"/>
      <c r="T9" s="1171">
        <f>T78</f>
        <v>17</v>
      </c>
      <c r="U9" s="1172"/>
      <c r="V9" s="1133">
        <f>SUM(D9:U9)</f>
        <v>66</v>
      </c>
      <c r="W9" s="1134"/>
      <c r="X9" s="306"/>
      <c r="Y9" s="307"/>
      <c r="Z9" s="307"/>
      <c r="AA9" s="307"/>
      <c r="AB9" s="307"/>
    </row>
    <row r="10" spans="1:38" s="9" customFormat="1" ht="24.95" customHeight="1">
      <c r="B10" s="724" t="s">
        <v>465</v>
      </c>
      <c r="C10" s="725"/>
      <c r="D10" s="1163">
        <f>T55</f>
        <v>32</v>
      </c>
      <c r="E10" s="1204"/>
      <c r="F10" s="726">
        <f>T58</f>
        <v>4</v>
      </c>
      <c r="G10" s="726"/>
      <c r="H10" s="726">
        <f>T61</f>
        <v>29</v>
      </c>
      <c r="I10" s="726"/>
      <c r="J10" s="726">
        <f>T64</f>
        <v>11</v>
      </c>
      <c r="K10" s="726"/>
      <c r="L10" s="726">
        <f>T67</f>
        <v>39</v>
      </c>
      <c r="M10" s="726"/>
      <c r="N10" s="726">
        <f>T70</f>
        <v>23</v>
      </c>
      <c r="O10" s="726"/>
      <c r="P10" s="726">
        <f>T73</f>
        <v>35</v>
      </c>
      <c r="Q10" s="726"/>
      <c r="R10" s="726">
        <f>T76</f>
        <v>46</v>
      </c>
      <c r="S10" s="726"/>
      <c r="T10" s="1162">
        <f>T79</f>
        <v>22</v>
      </c>
      <c r="U10" s="1163"/>
      <c r="V10" s="1202">
        <f>SUM(D10:U10)</f>
        <v>241</v>
      </c>
      <c r="W10" s="1164"/>
      <c r="X10" s="306"/>
      <c r="Y10" s="307"/>
      <c r="Z10" s="307"/>
      <c r="AA10" s="307"/>
      <c r="AB10" s="307"/>
    </row>
    <row r="11" spans="1:38" s="9" customFormat="1" ht="24.95" customHeight="1">
      <c r="B11" s="727" t="s">
        <v>463</v>
      </c>
      <c r="C11" s="728"/>
      <c r="D11" s="1097">
        <f>SUM(D9:D10)</f>
        <v>38</v>
      </c>
      <c r="E11" s="1197"/>
      <c r="F11" s="1196">
        <f>SUM(F9:F10)</f>
        <v>6</v>
      </c>
      <c r="G11" s="1197"/>
      <c r="H11" s="1196">
        <f t="shared" ref="H11:T11" si="0">SUM(H9:H10)</f>
        <v>41</v>
      </c>
      <c r="I11" s="1197"/>
      <c r="J11" s="1196">
        <f t="shared" si="0"/>
        <v>12</v>
      </c>
      <c r="K11" s="1197"/>
      <c r="L11" s="1196">
        <f t="shared" si="0"/>
        <v>40</v>
      </c>
      <c r="M11" s="1197"/>
      <c r="N11" s="1196">
        <f t="shared" si="0"/>
        <v>27</v>
      </c>
      <c r="O11" s="1197"/>
      <c r="P11" s="1196">
        <f t="shared" si="0"/>
        <v>36</v>
      </c>
      <c r="Q11" s="1197"/>
      <c r="R11" s="1196">
        <f t="shared" si="0"/>
        <v>68</v>
      </c>
      <c r="S11" s="1197"/>
      <c r="T11" s="1196">
        <f t="shared" si="0"/>
        <v>39</v>
      </c>
      <c r="U11" s="1097"/>
      <c r="V11" s="1096">
        <f>V9+V10</f>
        <v>307</v>
      </c>
      <c r="W11" s="1167"/>
      <c r="X11" s="306"/>
      <c r="Y11" s="307"/>
      <c r="Z11" s="307"/>
      <c r="AA11" s="307"/>
      <c r="AB11" s="307"/>
    </row>
    <row r="12" spans="1:38" s="9" customFormat="1" ht="20.100000000000001" customHeight="1">
      <c r="J12" s="12"/>
      <c r="K12" s="12"/>
      <c r="L12" s="12"/>
      <c r="M12" s="12"/>
      <c r="N12" s="12"/>
      <c r="O12" s="12"/>
      <c r="P12" s="12"/>
      <c r="Q12" s="12"/>
      <c r="W12" s="12"/>
      <c r="X12" s="306"/>
      <c r="Y12" s="307"/>
      <c r="Z12" s="307"/>
      <c r="AA12" s="307"/>
      <c r="AB12" s="307"/>
    </row>
    <row r="13" spans="1:38" s="9" customFormat="1" ht="20.100000000000001" customHeight="1">
      <c r="B13" s="9" t="s">
        <v>631</v>
      </c>
      <c r="X13" s="306"/>
      <c r="Y13" s="307"/>
      <c r="Z13" s="307"/>
      <c r="AA13" s="307"/>
      <c r="AB13" s="307"/>
    </row>
    <row r="14" spans="1:38" s="9" customFormat="1" ht="18.75"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718"/>
      <c r="S14" s="718"/>
      <c r="T14" s="331"/>
      <c r="U14" s="331"/>
      <c r="V14" s="331"/>
      <c r="W14" s="718" t="s">
        <v>121</v>
      </c>
      <c r="X14" s="306"/>
      <c r="Y14" s="307"/>
      <c r="Z14" s="307"/>
      <c r="AA14" s="307"/>
      <c r="AB14" s="307"/>
    </row>
    <row r="15" spans="1:38" s="9" customFormat="1" ht="24.95" customHeight="1">
      <c r="B15" s="689" t="s">
        <v>143</v>
      </c>
      <c r="C15" s="719"/>
      <c r="D15" s="1161" t="s">
        <v>375</v>
      </c>
      <c r="E15" s="1205"/>
      <c r="F15" s="1198" t="s">
        <v>329</v>
      </c>
      <c r="G15" s="1205"/>
      <c r="H15" s="1198" t="s">
        <v>328</v>
      </c>
      <c r="I15" s="1205"/>
      <c r="J15" s="1198" t="s">
        <v>363</v>
      </c>
      <c r="K15" s="1205"/>
      <c r="L15" s="1198" t="s">
        <v>141</v>
      </c>
      <c r="M15" s="1205"/>
      <c r="N15" s="1198" t="s">
        <v>80</v>
      </c>
      <c r="O15" s="1205"/>
      <c r="P15" s="1198" t="s">
        <v>460</v>
      </c>
      <c r="Q15" s="1205"/>
      <c r="R15" s="1198" t="s">
        <v>461</v>
      </c>
      <c r="S15" s="1205"/>
      <c r="T15" s="1198" t="s">
        <v>462</v>
      </c>
      <c r="U15" s="1106"/>
      <c r="V15" s="1161" t="s">
        <v>4</v>
      </c>
      <c r="W15" s="1107"/>
      <c r="Y15" s="309"/>
      <c r="Z15" s="309"/>
      <c r="AA15" s="294"/>
      <c r="AB15" s="294"/>
      <c r="AC15" s="40"/>
      <c r="AD15" s="40"/>
      <c r="AE15" s="40"/>
      <c r="AF15" s="40"/>
      <c r="AG15" s="40"/>
      <c r="AH15" s="40"/>
      <c r="AI15" s="40"/>
      <c r="AJ15" s="40"/>
      <c r="AK15" s="40"/>
      <c r="AL15" s="40"/>
    </row>
    <row r="16" spans="1:38" s="9" customFormat="1" ht="24.95" customHeight="1">
      <c r="B16" s="1149" t="s">
        <v>628</v>
      </c>
      <c r="C16" s="1150"/>
      <c r="D16" s="1156">
        <v>21</v>
      </c>
      <c r="E16" s="1155"/>
      <c r="F16" s="1154">
        <v>4</v>
      </c>
      <c r="G16" s="1155"/>
      <c r="H16" s="1154">
        <v>43</v>
      </c>
      <c r="I16" s="1155"/>
      <c r="J16" s="1154">
        <v>26</v>
      </c>
      <c r="K16" s="1155"/>
      <c r="L16" s="1154">
        <v>13</v>
      </c>
      <c r="M16" s="1155"/>
      <c r="N16" s="1154">
        <v>20</v>
      </c>
      <c r="O16" s="1155"/>
      <c r="P16" s="1154">
        <v>56</v>
      </c>
      <c r="Q16" s="1155"/>
      <c r="R16" s="1154">
        <v>50</v>
      </c>
      <c r="S16" s="1155"/>
      <c r="T16" s="1154">
        <v>37</v>
      </c>
      <c r="U16" s="1199"/>
      <c r="V16" s="1156">
        <f>SUM(D16:U16)</f>
        <v>270</v>
      </c>
      <c r="W16" s="1157"/>
      <c r="Y16" s="309"/>
      <c r="Z16" s="309"/>
      <c r="AA16" s="309"/>
      <c r="AB16" s="309"/>
      <c r="AC16" s="12"/>
      <c r="AD16" s="306"/>
    </row>
    <row r="17" spans="2:30" s="9" customFormat="1" ht="24.95" customHeight="1">
      <c r="B17" s="1168" t="s">
        <v>627</v>
      </c>
      <c r="C17" s="1164"/>
      <c r="D17" s="1165">
        <f>D11</f>
        <v>38</v>
      </c>
      <c r="E17" s="1153"/>
      <c r="F17" s="1154">
        <f t="shared" ref="F17" si="1">F11</f>
        <v>6</v>
      </c>
      <c r="G17" s="1155"/>
      <c r="H17" s="1152">
        <f t="shared" ref="H17" si="2">H11</f>
        <v>41</v>
      </c>
      <c r="I17" s="1153"/>
      <c r="J17" s="1152">
        <f t="shared" ref="J17" si="3">J11</f>
        <v>12</v>
      </c>
      <c r="K17" s="1153"/>
      <c r="L17" s="1152">
        <f t="shared" ref="L17" si="4">L11</f>
        <v>40</v>
      </c>
      <c r="M17" s="1153"/>
      <c r="N17" s="1152">
        <f t="shared" ref="N17" si="5">N11</f>
        <v>27</v>
      </c>
      <c r="O17" s="1153"/>
      <c r="P17" s="1152">
        <f t="shared" ref="P17" si="6">P11</f>
        <v>36</v>
      </c>
      <c r="Q17" s="1153"/>
      <c r="R17" s="1152">
        <f t="shared" ref="R17" si="7">R11</f>
        <v>68</v>
      </c>
      <c r="S17" s="1153"/>
      <c r="T17" s="1152">
        <f t="shared" ref="T17" si="8">T11</f>
        <v>39</v>
      </c>
      <c r="U17" s="1160"/>
      <c r="V17" s="1156">
        <f>SUM(D17:U17)</f>
        <v>307</v>
      </c>
      <c r="W17" s="1157"/>
      <c r="Y17" s="309"/>
      <c r="Z17" s="309"/>
      <c r="AA17" s="309"/>
      <c r="AB17" s="309"/>
      <c r="AC17" s="12"/>
      <c r="AD17" s="306"/>
    </row>
    <row r="18" spans="2:30" s="9" customFormat="1" ht="24.95" customHeight="1">
      <c r="B18" s="1096" t="s">
        <v>507</v>
      </c>
      <c r="C18" s="1167"/>
      <c r="D18" s="1166">
        <f>D17-D16</f>
        <v>17</v>
      </c>
      <c r="E18" s="1145"/>
      <c r="F18" s="1151">
        <f t="shared" ref="F18" si="9">F17-F16</f>
        <v>2</v>
      </c>
      <c r="G18" s="1151"/>
      <c r="H18" s="1145">
        <f t="shared" ref="H18" si="10">H17-H16</f>
        <v>-2</v>
      </c>
      <c r="I18" s="1145"/>
      <c r="J18" s="1145">
        <f t="shared" ref="J18" si="11">J17-J16</f>
        <v>-14</v>
      </c>
      <c r="K18" s="1145"/>
      <c r="L18" s="1145">
        <f t="shared" ref="L18" si="12">L17-L16</f>
        <v>27</v>
      </c>
      <c r="M18" s="1145"/>
      <c r="N18" s="1145">
        <f t="shared" ref="N18" si="13">N17-N16</f>
        <v>7</v>
      </c>
      <c r="O18" s="1145"/>
      <c r="P18" s="1145">
        <f t="shared" ref="P18" si="14">P17-P16</f>
        <v>-20</v>
      </c>
      <c r="Q18" s="1145"/>
      <c r="R18" s="1145">
        <f t="shared" ref="R18" si="15">R17-R16</f>
        <v>18</v>
      </c>
      <c r="S18" s="1145"/>
      <c r="T18" s="1145">
        <f t="shared" ref="T18" si="16">T17-T16</f>
        <v>2</v>
      </c>
      <c r="U18" s="1146"/>
      <c r="V18" s="1158">
        <f t="shared" ref="V18" si="17">V17-V16</f>
        <v>37</v>
      </c>
      <c r="W18" s="1159"/>
      <c r="Y18" s="309"/>
      <c r="Z18" s="309"/>
      <c r="AA18" s="309"/>
      <c r="AB18" s="309"/>
      <c r="AC18" s="12"/>
      <c r="AD18" s="306"/>
    </row>
    <row r="19" spans="2:30" s="9" customFormat="1" ht="20.100000000000001" customHeight="1">
      <c r="J19" s="12"/>
      <c r="K19" s="12"/>
      <c r="L19" s="12"/>
      <c r="M19" s="12"/>
      <c r="N19" s="12"/>
      <c r="O19" s="12"/>
      <c r="P19" s="12"/>
      <c r="Q19" s="12"/>
      <c r="W19" s="12"/>
      <c r="X19" s="306"/>
      <c r="Y19" s="307"/>
      <c r="Z19" s="307"/>
      <c r="AA19" s="307"/>
      <c r="AB19" s="307"/>
    </row>
    <row r="20" spans="2:30" s="9" customFormat="1" ht="20.100000000000001" customHeight="1">
      <c r="C20" s="9" t="s">
        <v>146</v>
      </c>
      <c r="D20" s="9" t="s">
        <v>147</v>
      </c>
      <c r="F20" s="9" t="s">
        <v>333</v>
      </c>
      <c r="H20" s="9" t="s">
        <v>313</v>
      </c>
      <c r="J20" s="12" t="s">
        <v>148</v>
      </c>
      <c r="K20" s="12"/>
      <c r="L20" s="12" t="s">
        <v>7</v>
      </c>
      <c r="M20" s="12"/>
      <c r="N20" s="12" t="s">
        <v>77</v>
      </c>
      <c r="O20" s="12"/>
      <c r="P20" s="12" t="s">
        <v>402</v>
      </c>
      <c r="Q20" s="12"/>
      <c r="R20" s="12" t="s">
        <v>403</v>
      </c>
      <c r="S20" s="12"/>
      <c r="T20" s="12" t="s">
        <v>404</v>
      </c>
      <c r="U20" s="12"/>
      <c r="V20" s="12"/>
      <c r="W20" s="9" t="s">
        <v>149</v>
      </c>
      <c r="X20" s="306"/>
      <c r="Y20" s="307"/>
      <c r="Z20" s="307"/>
      <c r="AA20" s="307"/>
      <c r="AB20" s="307"/>
    </row>
    <row r="21" spans="2:30" s="9" customFormat="1" ht="20.100000000000001" customHeight="1">
      <c r="C21" s="311" t="s">
        <v>334</v>
      </c>
      <c r="D21" s="9">
        <f>D16</f>
        <v>21</v>
      </c>
      <c r="F21" s="9">
        <f>F16</f>
        <v>4</v>
      </c>
      <c r="H21" s="9">
        <f t="shared" ref="H21:T21" si="18">H16</f>
        <v>43</v>
      </c>
      <c r="J21" s="12">
        <f t="shared" si="18"/>
        <v>26</v>
      </c>
      <c r="K21" s="12"/>
      <c r="L21" s="12">
        <f t="shared" si="18"/>
        <v>13</v>
      </c>
      <c r="M21" s="12"/>
      <c r="N21" s="12">
        <f t="shared" si="18"/>
        <v>20</v>
      </c>
      <c r="O21" s="12"/>
      <c r="P21" s="12">
        <f t="shared" si="18"/>
        <v>56</v>
      </c>
      <c r="Q21" s="12"/>
      <c r="R21" s="9">
        <f t="shared" si="18"/>
        <v>50</v>
      </c>
      <c r="T21" s="9">
        <f t="shared" si="18"/>
        <v>37</v>
      </c>
      <c r="W21" s="9">
        <f>V16</f>
        <v>270</v>
      </c>
      <c r="X21" s="306"/>
      <c r="Y21" s="307"/>
      <c r="Z21" s="307"/>
      <c r="AA21" s="307"/>
      <c r="AB21" s="307"/>
    </row>
    <row r="22" spans="2:30" s="9" customFormat="1" ht="20.100000000000001" customHeight="1">
      <c r="C22" s="311" t="s">
        <v>330</v>
      </c>
      <c r="D22" s="9">
        <f>D17</f>
        <v>38</v>
      </c>
      <c r="F22" s="9">
        <f>F17</f>
        <v>6</v>
      </c>
      <c r="H22" s="9">
        <f t="shared" ref="H22:T22" si="19">H17</f>
        <v>41</v>
      </c>
      <c r="J22" s="12">
        <f t="shared" si="19"/>
        <v>12</v>
      </c>
      <c r="K22" s="12"/>
      <c r="L22" s="12">
        <f t="shared" si="19"/>
        <v>40</v>
      </c>
      <c r="M22" s="12"/>
      <c r="N22" s="12">
        <f t="shared" si="19"/>
        <v>27</v>
      </c>
      <c r="O22" s="12"/>
      <c r="P22" s="12">
        <f t="shared" si="19"/>
        <v>36</v>
      </c>
      <c r="Q22" s="12"/>
      <c r="R22" s="9">
        <f t="shared" si="19"/>
        <v>68</v>
      </c>
      <c r="T22" s="9">
        <f t="shared" si="19"/>
        <v>39</v>
      </c>
      <c r="W22" s="9">
        <f>V17</f>
        <v>307</v>
      </c>
      <c r="X22" s="306"/>
      <c r="Y22" s="307"/>
      <c r="Z22" s="307"/>
      <c r="AA22" s="307"/>
      <c r="AB22" s="307"/>
    </row>
    <row r="23" spans="2:30" s="9" customFormat="1" ht="20.100000000000001" customHeight="1">
      <c r="J23" s="12"/>
      <c r="K23" s="12"/>
      <c r="L23" s="12"/>
      <c r="M23" s="12"/>
      <c r="N23" s="12"/>
      <c r="O23" s="12"/>
      <c r="P23" s="12"/>
      <c r="Q23" s="12"/>
      <c r="W23" s="12"/>
      <c r="X23" s="306"/>
      <c r="Y23" s="307"/>
      <c r="Z23" s="307"/>
      <c r="AA23" s="307"/>
      <c r="AB23" s="307"/>
    </row>
    <row r="24" spans="2:30" s="9" customFormat="1" ht="20.100000000000001" customHeight="1">
      <c r="J24" s="12"/>
      <c r="K24" s="12"/>
      <c r="L24" s="12"/>
      <c r="M24" s="12"/>
      <c r="N24" s="12"/>
      <c r="O24" s="12"/>
      <c r="P24" s="12"/>
      <c r="Q24" s="12"/>
      <c r="W24" s="12"/>
      <c r="X24" s="306"/>
      <c r="Y24" s="307"/>
      <c r="Z24" s="307"/>
      <c r="AA24" s="307"/>
      <c r="AB24" s="307"/>
    </row>
    <row r="25" spans="2:30" s="9" customFormat="1" ht="20.100000000000001" customHeight="1">
      <c r="J25" s="12"/>
      <c r="K25" s="12"/>
      <c r="L25" s="12"/>
      <c r="M25" s="12"/>
      <c r="N25" s="12"/>
      <c r="O25" s="12"/>
      <c r="P25" s="12"/>
      <c r="Q25" s="12"/>
      <c r="W25" s="12"/>
      <c r="X25" s="306"/>
      <c r="Y25" s="307"/>
      <c r="Z25" s="307"/>
      <c r="AA25" s="307"/>
      <c r="AB25" s="307"/>
    </row>
    <row r="26" spans="2:30" s="9" customFormat="1" ht="20.100000000000001" customHeight="1">
      <c r="J26" s="12"/>
      <c r="K26" s="12"/>
      <c r="L26" s="12"/>
      <c r="M26" s="12"/>
      <c r="N26" s="12"/>
      <c r="O26" s="12"/>
      <c r="P26" s="12"/>
      <c r="Q26" s="12"/>
      <c r="W26" s="12"/>
      <c r="X26" s="306"/>
      <c r="Y26" s="307"/>
      <c r="Z26" s="307"/>
      <c r="AA26" s="307"/>
      <c r="AB26" s="307"/>
    </row>
    <row r="27" spans="2:30" s="9" customFormat="1" ht="20.100000000000001" customHeight="1">
      <c r="J27" s="12"/>
      <c r="K27" s="12"/>
      <c r="L27" s="12"/>
      <c r="M27" s="12"/>
      <c r="N27" s="12"/>
      <c r="O27" s="12"/>
      <c r="P27" s="12"/>
      <c r="Q27" s="12"/>
      <c r="W27" s="12"/>
      <c r="X27" s="306"/>
      <c r="Y27" s="307"/>
      <c r="Z27" s="307"/>
      <c r="AA27" s="307"/>
      <c r="AB27" s="307"/>
    </row>
    <row r="28" spans="2:30" s="9" customFormat="1" ht="20.100000000000001" customHeight="1">
      <c r="J28" s="12"/>
      <c r="K28" s="12"/>
      <c r="L28" s="12"/>
      <c r="M28" s="12"/>
      <c r="N28" s="12"/>
      <c r="O28" s="12"/>
      <c r="P28" s="12"/>
      <c r="Q28" s="12"/>
      <c r="W28" s="12"/>
      <c r="X28" s="306"/>
      <c r="Y28" s="307"/>
      <c r="Z28" s="307"/>
      <c r="AA28" s="307"/>
      <c r="AB28" s="307"/>
    </row>
    <row r="29" spans="2:30" s="9" customFormat="1" ht="7.5" customHeight="1">
      <c r="J29" s="12"/>
      <c r="K29" s="12"/>
      <c r="L29" s="12"/>
      <c r="M29" s="12"/>
      <c r="N29" s="12"/>
      <c r="O29" s="12"/>
      <c r="P29" s="12"/>
      <c r="Q29" s="12"/>
      <c r="W29" s="12"/>
      <c r="X29" s="306"/>
      <c r="Y29" s="307"/>
      <c r="Z29" s="307"/>
      <c r="AA29" s="307"/>
      <c r="AB29" s="307"/>
    </row>
    <row r="30" spans="2:30" s="9" customFormat="1" ht="20.100000000000001" customHeight="1">
      <c r="J30" s="12"/>
      <c r="K30" s="12"/>
      <c r="L30" s="12"/>
      <c r="M30" s="12"/>
      <c r="N30" s="12"/>
      <c r="O30" s="12"/>
      <c r="P30" s="12"/>
      <c r="Q30" s="12"/>
      <c r="W30" s="12"/>
      <c r="X30" s="306"/>
      <c r="Y30" s="307"/>
      <c r="Z30" s="307"/>
      <c r="AA30" s="307"/>
      <c r="AB30" s="307"/>
    </row>
    <row r="31" spans="2:30" s="9" customFormat="1" ht="20.100000000000001" customHeight="1">
      <c r="J31" s="12"/>
      <c r="K31" s="12"/>
      <c r="L31" s="12"/>
      <c r="M31" s="12"/>
      <c r="N31" s="12"/>
      <c r="O31" s="12"/>
      <c r="P31" s="12"/>
      <c r="Q31" s="12"/>
      <c r="W31" s="12"/>
      <c r="X31" s="457"/>
      <c r="Y31" s="307"/>
      <c r="Z31" s="307"/>
      <c r="AA31" s="307"/>
      <c r="AB31" s="307"/>
    </row>
    <row r="32" spans="2:30" s="9" customFormat="1" ht="20.100000000000001" customHeight="1">
      <c r="B32" s="9" t="s">
        <v>695</v>
      </c>
      <c r="J32" s="12"/>
      <c r="K32" s="12"/>
      <c r="L32" s="12"/>
      <c r="M32" s="12"/>
      <c r="N32" s="12"/>
      <c r="O32" s="12"/>
      <c r="P32" s="12"/>
      <c r="Q32" s="12"/>
      <c r="W32" s="12"/>
      <c r="X32" s="306"/>
      <c r="Y32" s="307"/>
      <c r="Z32" s="307"/>
      <c r="AA32" s="307"/>
      <c r="AB32" s="307"/>
    </row>
    <row r="33" spans="2:28" s="9" customFormat="1" ht="18.75">
      <c r="B33" s="331"/>
      <c r="C33" s="331"/>
      <c r="D33" s="331"/>
      <c r="E33" s="331"/>
      <c r="F33" s="331"/>
      <c r="G33" s="331"/>
      <c r="H33" s="331"/>
      <c r="I33" s="331"/>
      <c r="J33" s="717"/>
      <c r="K33" s="717"/>
      <c r="L33" s="717"/>
      <c r="M33" s="717"/>
      <c r="N33" s="717"/>
      <c r="O33" s="717"/>
      <c r="P33" s="717"/>
      <c r="Q33" s="717"/>
      <c r="R33" s="331"/>
      <c r="S33" s="331"/>
      <c r="T33" s="331"/>
      <c r="U33" s="331"/>
      <c r="V33" s="331"/>
      <c r="W33" s="718" t="s">
        <v>466</v>
      </c>
      <c r="X33" s="306"/>
      <c r="Y33" s="307"/>
      <c r="Z33" s="307"/>
      <c r="AA33" s="307"/>
      <c r="AB33" s="307"/>
    </row>
    <row r="34" spans="2:28" s="9" customFormat="1" ht="24.95" customHeight="1">
      <c r="B34" s="1161" t="s">
        <v>131</v>
      </c>
      <c r="C34" s="1107"/>
      <c r="D34" s="689" t="s">
        <v>697</v>
      </c>
      <c r="E34" s="730"/>
      <c r="F34" s="730"/>
      <c r="G34" s="663" t="s">
        <v>633</v>
      </c>
      <c r="H34" s="730"/>
      <c r="I34" s="731"/>
      <c r="J34" s="720" t="s">
        <v>696</v>
      </c>
      <c r="K34" s="730"/>
      <c r="L34" s="730"/>
      <c r="M34" s="663" t="s">
        <v>635</v>
      </c>
      <c r="N34" s="730"/>
      <c r="O34" s="731"/>
      <c r="P34" s="720" t="s">
        <v>636</v>
      </c>
      <c r="Q34" s="730"/>
      <c r="R34" s="731"/>
      <c r="S34" s="732" t="s">
        <v>467</v>
      </c>
      <c r="T34" s="730"/>
      <c r="U34" s="731"/>
      <c r="V34" s="1147" t="s">
        <v>468</v>
      </c>
      <c r="W34" s="1148"/>
      <c r="X34" s="306"/>
      <c r="Y34" s="307"/>
      <c r="Z34" s="307"/>
      <c r="AA34" s="307"/>
      <c r="AB34" s="307"/>
    </row>
    <row r="35" spans="2:28" s="9" customFormat="1" ht="24.95" customHeight="1">
      <c r="B35" s="733" t="s">
        <v>469</v>
      </c>
      <c r="C35" s="734"/>
      <c r="D35" s="733">
        <v>45</v>
      </c>
      <c r="E35" s="733"/>
      <c r="F35" s="733"/>
      <c r="G35" s="735">
        <v>40</v>
      </c>
      <c r="H35" s="733"/>
      <c r="I35" s="736"/>
      <c r="J35" s="737">
        <v>53</v>
      </c>
      <c r="K35" s="733"/>
      <c r="L35" s="733"/>
      <c r="M35" s="735">
        <v>63</v>
      </c>
      <c r="N35" s="733"/>
      <c r="O35" s="736"/>
      <c r="P35" s="737">
        <f>T81</f>
        <v>66</v>
      </c>
      <c r="Q35" s="733"/>
      <c r="R35" s="733"/>
      <c r="S35" s="1023">
        <f>AVERAGE(D35:Q35)</f>
        <v>53.4</v>
      </c>
      <c r="T35" s="733"/>
      <c r="U35" s="738"/>
      <c r="V35" s="1139"/>
      <c r="W35" s="1140"/>
      <c r="X35" s="306"/>
      <c r="Y35" s="307"/>
      <c r="Z35" s="307"/>
      <c r="AA35" s="307"/>
      <c r="AB35" s="307"/>
    </row>
    <row r="36" spans="2:28" s="9" customFormat="1" ht="24.95" customHeight="1">
      <c r="B36" s="739" t="s">
        <v>451</v>
      </c>
      <c r="C36" s="740"/>
      <c r="D36" s="739">
        <v>104</v>
      </c>
      <c r="E36" s="739"/>
      <c r="F36" s="739"/>
      <c r="G36" s="741">
        <v>100</v>
      </c>
      <c r="H36" s="739"/>
      <c r="I36" s="742"/>
      <c r="J36" s="743">
        <v>103</v>
      </c>
      <c r="K36" s="739"/>
      <c r="L36" s="739"/>
      <c r="M36" s="741">
        <v>207</v>
      </c>
      <c r="N36" s="739"/>
      <c r="O36" s="742"/>
      <c r="P36" s="743">
        <f>T82</f>
        <v>241</v>
      </c>
      <c r="Q36" s="739"/>
      <c r="R36" s="739"/>
      <c r="S36" s="1024">
        <f>AVERAGE(D36:Q36)</f>
        <v>151</v>
      </c>
      <c r="T36" s="739"/>
      <c r="U36" s="744"/>
      <c r="V36" s="1141"/>
      <c r="W36" s="1142"/>
      <c r="X36" s="306"/>
      <c r="Y36" s="307"/>
      <c r="Z36" s="307"/>
      <c r="AA36" s="307"/>
      <c r="AB36" s="307"/>
    </row>
    <row r="37" spans="2:28" s="9" customFormat="1" ht="24.95" customHeight="1">
      <c r="B37" s="727" t="s">
        <v>470</v>
      </c>
      <c r="C37" s="728"/>
      <c r="D37" s="727">
        <f>SUM(D35:D36)</f>
        <v>149</v>
      </c>
      <c r="E37" s="727"/>
      <c r="F37" s="727"/>
      <c r="G37" s="673">
        <f>SUM(G35:G36)</f>
        <v>140</v>
      </c>
      <c r="H37" s="727"/>
      <c r="I37" s="537"/>
      <c r="J37" s="745">
        <f>SUM(J35:J36)</f>
        <v>156</v>
      </c>
      <c r="K37" s="727"/>
      <c r="L37" s="727"/>
      <c r="M37" s="673">
        <f>SUM(M35:M36)</f>
        <v>270</v>
      </c>
      <c r="N37" s="727"/>
      <c r="O37" s="537"/>
      <c r="P37" s="745">
        <f>SUM(P35:P36)</f>
        <v>307</v>
      </c>
      <c r="Q37" s="727"/>
      <c r="R37" s="727"/>
      <c r="S37" s="727">
        <f>AVERAGE(D37:Q37)</f>
        <v>204.4</v>
      </c>
      <c r="T37" s="727"/>
      <c r="U37" s="746"/>
      <c r="V37" s="1143"/>
      <c r="W37" s="1144"/>
      <c r="X37" s="306"/>
      <c r="Y37" s="307"/>
      <c r="Z37" s="307"/>
      <c r="AA37" s="307"/>
      <c r="AB37" s="307"/>
    </row>
    <row r="38" spans="2:28" s="9" customFormat="1" ht="19.5" customHeight="1">
      <c r="J38" s="12"/>
      <c r="K38" s="12"/>
      <c r="L38" s="12"/>
      <c r="M38" s="12"/>
      <c r="N38" s="12"/>
      <c r="O38" s="12"/>
      <c r="P38" s="12"/>
      <c r="Q38" s="12"/>
      <c r="W38" s="12"/>
      <c r="X38" s="306"/>
      <c r="Y38" s="307"/>
      <c r="Z38" s="307"/>
      <c r="AA38" s="307"/>
      <c r="AB38" s="307"/>
    </row>
    <row r="39" spans="2:28" s="9" customFormat="1" ht="20.100000000000001" customHeight="1">
      <c r="J39" s="12"/>
      <c r="K39" s="12"/>
      <c r="L39" s="12"/>
      <c r="M39" s="12"/>
      <c r="N39" s="12"/>
      <c r="O39" s="12"/>
      <c r="P39" s="12"/>
      <c r="Q39" s="12"/>
      <c r="W39" s="12"/>
      <c r="X39" s="306"/>
      <c r="Y39" s="307"/>
      <c r="Z39" s="307"/>
      <c r="AA39" s="307"/>
      <c r="AB39" s="307"/>
    </row>
    <row r="40" spans="2:28" s="9" customFormat="1" ht="20.100000000000001" customHeight="1">
      <c r="J40" s="12"/>
      <c r="K40" s="12"/>
      <c r="L40" s="12"/>
      <c r="M40" s="12"/>
      <c r="N40" s="12"/>
      <c r="O40" s="12"/>
      <c r="P40" s="12"/>
      <c r="Q40" s="12"/>
      <c r="W40" s="12"/>
      <c r="X40" s="306"/>
      <c r="Y40" s="307"/>
      <c r="Z40" s="307"/>
      <c r="AA40" s="307"/>
      <c r="AB40" s="307"/>
    </row>
    <row r="41" spans="2:28" s="9" customFormat="1" ht="20.100000000000001" customHeight="1">
      <c r="J41" s="12"/>
      <c r="K41" s="12"/>
      <c r="L41" s="12"/>
      <c r="M41" s="12"/>
      <c r="N41" s="12"/>
      <c r="O41" s="12"/>
      <c r="P41" s="12"/>
      <c r="Q41" s="12"/>
      <c r="W41" s="12"/>
      <c r="X41" s="306"/>
      <c r="Y41" s="307"/>
      <c r="Z41" s="307"/>
      <c r="AA41" s="307"/>
      <c r="AB41" s="307"/>
    </row>
    <row r="42" spans="2:28" s="9" customFormat="1" ht="20.100000000000001" customHeight="1">
      <c r="J42" s="12"/>
      <c r="K42" s="12"/>
      <c r="L42" s="12"/>
      <c r="M42" s="12"/>
      <c r="N42" s="12"/>
      <c r="O42" s="12"/>
      <c r="P42" s="12"/>
      <c r="Q42" s="12"/>
      <c r="W42" s="12"/>
      <c r="X42" s="306"/>
      <c r="Y42" s="307"/>
      <c r="Z42" s="307"/>
      <c r="AA42" s="307"/>
      <c r="AB42" s="307"/>
    </row>
    <row r="43" spans="2:28" s="9" customFormat="1" ht="20.100000000000001" customHeight="1">
      <c r="J43" s="12"/>
      <c r="K43" s="12"/>
      <c r="L43" s="12"/>
      <c r="M43" s="12"/>
      <c r="N43" s="12"/>
      <c r="O43" s="12"/>
      <c r="P43" s="12"/>
      <c r="Q43" s="12"/>
      <c r="W43" s="12"/>
      <c r="X43" s="306"/>
      <c r="Y43" s="307"/>
      <c r="Z43" s="307"/>
      <c r="AA43" s="307"/>
      <c r="AB43" s="307"/>
    </row>
    <row r="44" spans="2:28" s="9" customFormat="1" ht="20.100000000000001" customHeight="1">
      <c r="J44" s="12"/>
      <c r="K44" s="12"/>
      <c r="L44" s="12"/>
      <c r="M44" s="12"/>
      <c r="N44" s="12"/>
      <c r="O44" s="12"/>
      <c r="P44" s="12"/>
      <c r="Q44" s="12"/>
      <c r="W44" s="12"/>
      <c r="X44" s="306"/>
      <c r="Y44" s="307"/>
      <c r="Z44" s="307"/>
      <c r="AA44" s="307"/>
      <c r="AB44" s="307"/>
    </row>
    <row r="45" spans="2:28" s="9" customFormat="1" ht="20.100000000000001" customHeight="1">
      <c r="J45" s="12"/>
      <c r="K45" s="12"/>
      <c r="L45" s="12"/>
      <c r="M45" s="12"/>
      <c r="N45" s="12"/>
      <c r="O45" s="12"/>
      <c r="P45" s="12"/>
      <c r="Q45" s="12"/>
      <c r="W45" s="12"/>
      <c r="X45" s="306"/>
      <c r="Y45" s="307"/>
      <c r="Z45" s="307"/>
      <c r="AA45" s="307"/>
      <c r="AB45" s="307"/>
    </row>
    <row r="46" spans="2:28" s="9" customFormat="1" ht="20.100000000000001" customHeight="1">
      <c r="J46" s="12"/>
      <c r="K46" s="12"/>
      <c r="L46" s="12"/>
      <c r="M46" s="12"/>
      <c r="N46" s="12"/>
      <c r="O46" s="12"/>
      <c r="P46" s="12"/>
      <c r="Q46" s="12"/>
      <c r="W46" s="12"/>
      <c r="X46" s="306"/>
      <c r="Y46" s="307"/>
      <c r="Z46" s="307"/>
      <c r="AA46" s="307"/>
      <c r="AB46" s="307"/>
    </row>
    <row r="47" spans="2:28" s="9" customFormat="1" ht="19.5" customHeight="1">
      <c r="J47" s="12"/>
      <c r="K47" s="12"/>
      <c r="L47" s="12"/>
      <c r="M47" s="12"/>
      <c r="N47" s="12"/>
      <c r="O47" s="12"/>
      <c r="P47" s="12"/>
      <c r="Q47" s="12"/>
      <c r="W47" s="12"/>
      <c r="X47" s="306"/>
      <c r="Y47" s="307"/>
      <c r="Z47" s="307"/>
      <c r="AA47" s="307"/>
      <c r="AB47" s="307"/>
    </row>
    <row r="48" spans="2:28" s="9" customFormat="1" ht="20.100000000000001" customHeight="1">
      <c r="J48" s="12"/>
      <c r="K48" s="12"/>
      <c r="L48" s="12"/>
      <c r="M48" s="12"/>
      <c r="N48" s="12"/>
      <c r="O48" s="12"/>
      <c r="P48" s="12"/>
      <c r="Q48" s="12"/>
      <c r="W48" s="12"/>
      <c r="X48" s="306"/>
      <c r="Y48" s="307"/>
      <c r="Z48" s="307"/>
      <c r="AA48" s="307"/>
      <c r="AB48" s="307"/>
    </row>
    <row r="49" spans="2:28" s="9" customFormat="1" ht="20.100000000000001" customHeight="1">
      <c r="J49" s="12"/>
      <c r="K49" s="12"/>
      <c r="L49" s="12"/>
      <c r="M49" s="12"/>
      <c r="N49" s="12"/>
      <c r="O49" s="12"/>
      <c r="P49" s="12"/>
      <c r="Q49" s="12"/>
      <c r="W49" s="12"/>
      <c r="X49" s="306"/>
      <c r="Y49" s="307"/>
      <c r="Z49" s="307"/>
      <c r="AA49" s="307"/>
      <c r="AB49" s="307"/>
    </row>
    <row r="50" spans="2:28" s="9" customFormat="1" ht="20.100000000000001" customHeight="1">
      <c r="B50" s="9" t="s">
        <v>540</v>
      </c>
      <c r="J50" s="12"/>
      <c r="K50" s="12"/>
      <c r="L50" s="12"/>
      <c r="M50" s="12"/>
      <c r="N50" s="12"/>
      <c r="O50" s="12"/>
      <c r="P50" s="12"/>
      <c r="Q50" s="12"/>
      <c r="W50" s="12"/>
      <c r="X50" s="457"/>
      <c r="Y50" s="307"/>
      <c r="Z50" s="307"/>
      <c r="AA50" s="307"/>
      <c r="AB50" s="307"/>
    </row>
    <row r="51" spans="2:28" s="9" customFormat="1" ht="30" customHeight="1">
      <c r="B51" s="320" t="s">
        <v>533</v>
      </c>
      <c r="J51" s="12"/>
      <c r="K51" s="12"/>
      <c r="L51" s="12"/>
      <c r="M51" s="12"/>
      <c r="N51" s="12"/>
      <c r="O51" s="12"/>
      <c r="P51" s="12"/>
      <c r="Q51" s="12"/>
      <c r="W51" s="12"/>
      <c r="X51" s="306"/>
      <c r="Y51" s="307"/>
      <c r="Z51" s="307"/>
      <c r="AA51" s="307"/>
      <c r="AB51" s="307"/>
    </row>
    <row r="52" spans="2:28" s="9" customFormat="1" ht="18.75">
      <c r="B52" s="331"/>
      <c r="C52" s="331"/>
      <c r="D52" s="331"/>
      <c r="E52" s="331"/>
      <c r="F52" s="331"/>
      <c r="G52" s="331"/>
      <c r="H52" s="331"/>
      <c r="I52" s="331"/>
      <c r="J52" s="717"/>
      <c r="K52" s="717"/>
      <c r="L52" s="717"/>
      <c r="M52" s="717"/>
      <c r="N52" s="717"/>
      <c r="O52" s="717"/>
      <c r="P52" s="717"/>
      <c r="Q52" s="717"/>
      <c r="R52" s="331"/>
      <c r="S52" s="331"/>
      <c r="T52" s="331"/>
      <c r="U52" s="331"/>
      <c r="V52" s="331"/>
      <c r="W52" s="718" t="s">
        <v>121</v>
      </c>
      <c r="X52" s="306"/>
      <c r="Y52" s="307"/>
      <c r="Z52" s="307"/>
      <c r="AA52" s="307"/>
      <c r="AB52" s="307"/>
    </row>
    <row r="53" spans="2:28" s="9" customFormat="1" ht="27" customHeight="1">
      <c r="B53" s="689" t="s">
        <v>143</v>
      </c>
      <c r="C53" s="720"/>
      <c r="D53" s="747"/>
      <c r="E53" s="657"/>
      <c r="F53" s="747"/>
      <c r="G53" s="719"/>
      <c r="H53" s="720" t="s">
        <v>66</v>
      </c>
      <c r="I53" s="747"/>
      <c r="J53" s="663" t="s">
        <v>401</v>
      </c>
      <c r="K53" s="747"/>
      <c r="L53" s="663" t="s">
        <v>471</v>
      </c>
      <c r="M53" s="747"/>
      <c r="N53" s="663" t="s">
        <v>30</v>
      </c>
      <c r="O53" s="747"/>
      <c r="P53" s="663" t="s">
        <v>31</v>
      </c>
      <c r="Q53" s="747"/>
      <c r="R53" s="663" t="s">
        <v>32</v>
      </c>
      <c r="S53" s="720"/>
      <c r="T53" s="1161" t="s">
        <v>472</v>
      </c>
      <c r="U53" s="1107"/>
      <c r="V53" s="1106" t="s">
        <v>473</v>
      </c>
      <c r="W53" s="1107"/>
      <c r="X53" s="306"/>
      <c r="Y53" s="219" t="s">
        <v>151</v>
      </c>
      <c r="Z53" s="226"/>
      <c r="AA53" s="219" t="s">
        <v>152</v>
      </c>
      <c r="AB53" s="219" t="s">
        <v>153</v>
      </c>
    </row>
    <row r="54" spans="2:28" s="9" customFormat="1" ht="27" customHeight="1">
      <c r="B54" s="1094" t="s">
        <v>5</v>
      </c>
      <c r="C54" s="1095"/>
      <c r="D54" s="1173"/>
      <c r="E54" s="1171" t="s">
        <v>474</v>
      </c>
      <c r="F54" s="1172"/>
      <c r="G54" s="1134"/>
      <c r="H54" s="1045">
        <f>'3.발생=유형'!$AF$22</f>
        <v>1</v>
      </c>
      <c r="I54" s="1064"/>
      <c r="J54" s="668">
        <f>'3.발생=유형'!$AF$23</f>
        <v>0</v>
      </c>
      <c r="K54" s="1064"/>
      <c r="L54" s="668">
        <f>'3.발생=유형'!$AF$24</f>
        <v>4</v>
      </c>
      <c r="M54" s="1064"/>
      <c r="N54" s="668">
        <f>'3.발생=유형'!$AF$25</f>
        <v>1</v>
      </c>
      <c r="O54" s="1043"/>
      <c r="P54" s="668">
        <f>'3.발생=유형'!$AF$26</f>
        <v>0</v>
      </c>
      <c r="Q54" s="1043"/>
      <c r="R54" s="668">
        <f>'3.발생=유형'!$AF27</f>
        <v>0</v>
      </c>
      <c r="S54" s="1045"/>
      <c r="T54" s="1133">
        <f>SUM(H54:S54)</f>
        <v>6</v>
      </c>
      <c r="U54" s="1134"/>
      <c r="V54" s="748"/>
      <c r="W54" s="749"/>
      <c r="X54" s="306"/>
      <c r="Y54" s="224">
        <f>별첨.구간별!C14</f>
        <v>20</v>
      </c>
      <c r="Z54" s="226"/>
      <c r="AA54" s="224">
        <f>'3.발생=유형'!AF28+'3.발생=유형'!AT28</f>
        <v>6</v>
      </c>
      <c r="AB54" s="224" t="b">
        <f>T54=AA54</f>
        <v>1</v>
      </c>
    </row>
    <row r="55" spans="2:28" s="9" customFormat="1" ht="27" customHeight="1">
      <c r="B55" s="1174"/>
      <c r="C55" s="1175"/>
      <c r="D55" s="1176"/>
      <c r="E55" s="1169" t="s">
        <v>475</v>
      </c>
      <c r="F55" s="1170"/>
      <c r="G55" s="1136"/>
      <c r="H55" s="1046">
        <f>'3.발생=유형'!$AF$29</f>
        <v>0</v>
      </c>
      <c r="I55" s="1065"/>
      <c r="J55" s="1047">
        <f>'3.발생=유형'!$AF$30</f>
        <v>0</v>
      </c>
      <c r="K55" s="1065"/>
      <c r="L55" s="1047">
        <f>'3.발생=유형'!$AF$31</f>
        <v>11</v>
      </c>
      <c r="M55" s="1065"/>
      <c r="N55" s="1047">
        <f>'3.발생=유형'!$AF$32</f>
        <v>6</v>
      </c>
      <c r="O55" s="1048"/>
      <c r="P55" s="1047">
        <f>'3.발생=유형'!$AF$33</f>
        <v>3</v>
      </c>
      <c r="Q55" s="1048"/>
      <c r="R55" s="1047">
        <f>'3.발생=유형'!$AF$34</f>
        <v>12</v>
      </c>
      <c r="S55" s="1066"/>
      <c r="T55" s="1135">
        <f t="shared" ref="T55:T80" si="20">SUM(H55:S55)</f>
        <v>32</v>
      </c>
      <c r="U55" s="1136"/>
      <c r="V55" s="750"/>
      <c r="W55" s="751"/>
      <c r="X55" s="306"/>
      <c r="Y55" s="224">
        <f>별첨.구간별!D14</f>
        <v>22</v>
      </c>
      <c r="Z55" s="226"/>
      <c r="AA55" s="224">
        <f>'3.발생=유형'!AF35+'3.발생=유형'!AT35</f>
        <v>32</v>
      </c>
      <c r="AB55" s="224" t="b">
        <f>T55=AA55</f>
        <v>1</v>
      </c>
    </row>
    <row r="56" spans="2:28" s="9" customFormat="1" ht="27" customHeight="1">
      <c r="B56" s="1177"/>
      <c r="C56" s="1178"/>
      <c r="D56" s="1179"/>
      <c r="E56" s="1162" t="s">
        <v>476</v>
      </c>
      <c r="F56" s="1163"/>
      <c r="G56" s="1164"/>
      <c r="H56" s="739">
        <f t="shared" ref="H56" si="21">SUM(H54:H55)</f>
        <v>1</v>
      </c>
      <c r="I56" s="1067"/>
      <c r="J56" s="741">
        <f>SUM(J54:J55)</f>
        <v>0</v>
      </c>
      <c r="K56" s="1067"/>
      <c r="L56" s="741">
        <f>SUM(L54:L55)</f>
        <v>15</v>
      </c>
      <c r="M56" s="1067"/>
      <c r="N56" s="741">
        <f>SUM(N54:N55)</f>
        <v>7</v>
      </c>
      <c r="O56" s="1022"/>
      <c r="P56" s="741">
        <f>SUM(P54:P55)</f>
        <v>3</v>
      </c>
      <c r="Q56" s="1022"/>
      <c r="R56" s="741">
        <f>SUM(R54:R55)</f>
        <v>12</v>
      </c>
      <c r="S56" s="743"/>
      <c r="T56" s="1137">
        <f t="shared" si="20"/>
        <v>38</v>
      </c>
      <c r="U56" s="1138"/>
      <c r="V56" s="754"/>
      <c r="W56" s="1068"/>
      <c r="X56" s="306"/>
      <c r="Y56" s="225">
        <f>별첨.구간별!E14</f>
        <v>42</v>
      </c>
      <c r="Z56" s="226"/>
      <c r="AA56" s="225">
        <f>SUM(AA54:AA55)</f>
        <v>38</v>
      </c>
      <c r="AB56" s="225" t="b">
        <f t="shared" ref="AB56:AB83" si="22">T56=AA56</f>
        <v>1</v>
      </c>
    </row>
    <row r="57" spans="2:28" s="9" customFormat="1" ht="27" customHeight="1">
      <c r="B57" s="1094" t="s">
        <v>477</v>
      </c>
      <c r="C57" s="1095"/>
      <c r="D57" s="1173"/>
      <c r="E57" s="1171" t="s">
        <v>474</v>
      </c>
      <c r="F57" s="1172"/>
      <c r="G57" s="1134"/>
      <c r="H57" s="1045">
        <f>'3.발생=유형'!$AF$39</f>
        <v>0</v>
      </c>
      <c r="I57" s="1064"/>
      <c r="J57" s="668">
        <f>'3.발생=유형'!$AF$40</f>
        <v>0</v>
      </c>
      <c r="K57" s="1064"/>
      <c r="L57" s="668">
        <f>'3.발생=유형'!$AF$41</f>
        <v>0</v>
      </c>
      <c r="M57" s="1064"/>
      <c r="N57" s="668">
        <f>'3.발생=유형'!$AF$42</f>
        <v>2</v>
      </c>
      <c r="O57" s="1043"/>
      <c r="P57" s="668">
        <f>'3.발생=유형'!$AF$43</f>
        <v>0</v>
      </c>
      <c r="Q57" s="1043"/>
      <c r="R57" s="668">
        <f>'3.발생=유형'!$AF$44</f>
        <v>0</v>
      </c>
      <c r="S57" s="1045"/>
      <c r="T57" s="1133">
        <f t="shared" si="20"/>
        <v>2</v>
      </c>
      <c r="U57" s="1134"/>
      <c r="V57" s="748"/>
      <c r="W57" s="749"/>
      <c r="X57" s="306"/>
      <c r="Y57" s="224">
        <f>별첨.구간별!C19</f>
        <v>20</v>
      </c>
      <c r="Z57" s="226"/>
      <c r="AA57" s="224">
        <f>'3.발생=유형'!AF45+'3.발생=유형'!AT45</f>
        <v>2</v>
      </c>
      <c r="AB57" s="224" t="b">
        <f t="shared" ref="AB57:AB59" si="23">T57=AA57</f>
        <v>1</v>
      </c>
    </row>
    <row r="58" spans="2:28" s="9" customFormat="1" ht="27" customHeight="1">
      <c r="B58" s="1174"/>
      <c r="C58" s="1175"/>
      <c r="D58" s="1176"/>
      <c r="E58" s="1169" t="s">
        <v>475</v>
      </c>
      <c r="F58" s="1170"/>
      <c r="G58" s="1136"/>
      <c r="H58" s="1046">
        <f>'3.발생=유형'!$AF$46</f>
        <v>1</v>
      </c>
      <c r="I58" s="1065"/>
      <c r="J58" s="1047">
        <f>'3.발생=유형'!$AF$47</f>
        <v>0</v>
      </c>
      <c r="K58" s="1065"/>
      <c r="L58" s="1047">
        <f>'3.발생=유형'!$AF$48</f>
        <v>1</v>
      </c>
      <c r="M58" s="1065"/>
      <c r="N58" s="1047">
        <f>'3.발생=유형'!$AF$49</f>
        <v>0</v>
      </c>
      <c r="O58" s="1048"/>
      <c r="P58" s="1047">
        <f>'3.발생=유형'!$AF$50</f>
        <v>0</v>
      </c>
      <c r="Q58" s="1048"/>
      <c r="R58" s="1047">
        <f>'3.발생=유형'!$AF$51</f>
        <v>2</v>
      </c>
      <c r="S58" s="1066"/>
      <c r="T58" s="1135">
        <f t="shared" si="20"/>
        <v>4</v>
      </c>
      <c r="U58" s="1136"/>
      <c r="V58" s="750"/>
      <c r="W58" s="751"/>
      <c r="X58" s="306"/>
      <c r="Y58" s="224">
        <f>별첨.구간별!D19</f>
        <v>3</v>
      </c>
      <c r="Z58" s="226"/>
      <c r="AA58" s="224">
        <f>'3.발생=유형'!AF52+'3.발생=유형'!AT52</f>
        <v>4</v>
      </c>
      <c r="AB58" s="224" t="b">
        <f t="shared" si="23"/>
        <v>1</v>
      </c>
    </row>
    <row r="59" spans="2:28" s="9" customFormat="1" ht="27" customHeight="1">
      <c r="B59" s="1177"/>
      <c r="C59" s="1178"/>
      <c r="D59" s="1179"/>
      <c r="E59" s="1162" t="s">
        <v>476</v>
      </c>
      <c r="F59" s="1163"/>
      <c r="G59" s="1164"/>
      <c r="H59" s="739">
        <f t="shared" ref="H59" si="24">SUM(H57:H58)</f>
        <v>1</v>
      </c>
      <c r="I59" s="1067"/>
      <c r="J59" s="741">
        <f>SUM(J57:J58)</f>
        <v>0</v>
      </c>
      <c r="K59" s="1067"/>
      <c r="L59" s="741">
        <f>SUM(L57:L58)</f>
        <v>1</v>
      </c>
      <c r="M59" s="1067"/>
      <c r="N59" s="741">
        <f>SUM(N57:N58)</f>
        <v>2</v>
      </c>
      <c r="O59" s="1022"/>
      <c r="P59" s="741">
        <f>SUM(P57:P58)</f>
        <v>0</v>
      </c>
      <c r="Q59" s="1022"/>
      <c r="R59" s="741">
        <f>SUM(R57:R58)</f>
        <v>2</v>
      </c>
      <c r="S59" s="743"/>
      <c r="T59" s="1137">
        <f t="shared" si="20"/>
        <v>6</v>
      </c>
      <c r="U59" s="1138"/>
      <c r="V59" s="754"/>
      <c r="W59" s="1068"/>
      <c r="X59" s="306"/>
      <c r="Y59" s="225">
        <f>별첨.구간별!E19</f>
        <v>23</v>
      </c>
      <c r="Z59" s="226"/>
      <c r="AA59" s="225">
        <f>SUM(AA57:AA58)</f>
        <v>6</v>
      </c>
      <c r="AB59" s="225" t="b">
        <f t="shared" si="23"/>
        <v>1</v>
      </c>
    </row>
    <row r="60" spans="2:28" s="9" customFormat="1" ht="27" customHeight="1">
      <c r="B60" s="1094" t="s">
        <v>478</v>
      </c>
      <c r="C60" s="1095"/>
      <c r="D60" s="1173"/>
      <c r="E60" s="1171" t="s">
        <v>474</v>
      </c>
      <c r="F60" s="1172"/>
      <c r="G60" s="1134"/>
      <c r="H60" s="1045">
        <f>'3.발생=유형'!$AF$56</f>
        <v>2</v>
      </c>
      <c r="I60" s="1064"/>
      <c r="J60" s="668">
        <f>'3.발생=유형'!$AF$57</f>
        <v>2</v>
      </c>
      <c r="K60" s="1064"/>
      <c r="L60" s="668">
        <f>'3.발생=유형'!$AF$58</f>
        <v>0</v>
      </c>
      <c r="M60" s="1064"/>
      <c r="N60" s="668">
        <f>'3.발생=유형'!$AF$59</f>
        <v>3</v>
      </c>
      <c r="O60" s="1043"/>
      <c r="P60" s="668">
        <f>'3.발생=유형'!$AF$60</f>
        <v>2</v>
      </c>
      <c r="Q60" s="1043"/>
      <c r="R60" s="668">
        <f>'3.발생=유형'!$AF$61</f>
        <v>3</v>
      </c>
      <c r="S60" s="1045"/>
      <c r="T60" s="1133">
        <f t="shared" si="20"/>
        <v>12</v>
      </c>
      <c r="U60" s="1134"/>
      <c r="V60" s="748"/>
      <c r="W60" s="749"/>
      <c r="X60" s="306"/>
      <c r="Y60" s="224">
        <f>별첨.구간별!C28</f>
        <v>64</v>
      </c>
      <c r="Z60" s="226"/>
      <c r="AA60" s="224">
        <f>'3.발생=유형'!AF62+'3.발생=유형'!AT62</f>
        <v>12</v>
      </c>
      <c r="AB60" s="224" t="b">
        <f t="shared" si="22"/>
        <v>1</v>
      </c>
    </row>
    <row r="61" spans="2:28" s="9" customFormat="1" ht="27" customHeight="1">
      <c r="B61" s="1174"/>
      <c r="C61" s="1175"/>
      <c r="D61" s="1176"/>
      <c r="E61" s="1169" t="s">
        <v>475</v>
      </c>
      <c r="F61" s="1170"/>
      <c r="G61" s="1136"/>
      <c r="H61" s="1046">
        <f>'3.발생=유형'!$AF$63</f>
        <v>1</v>
      </c>
      <c r="I61" s="1065"/>
      <c r="J61" s="1047">
        <f>'3.발생=유형'!$AF$64</f>
        <v>1</v>
      </c>
      <c r="K61" s="1065"/>
      <c r="L61" s="1047">
        <f>'3.발생=유형'!$AF$65</f>
        <v>5</v>
      </c>
      <c r="M61" s="1065"/>
      <c r="N61" s="1047">
        <f>'3.발생=유형'!$AF$66</f>
        <v>7</v>
      </c>
      <c r="O61" s="1048"/>
      <c r="P61" s="1047">
        <f>'3.발생=유형'!$AF$67</f>
        <v>8</v>
      </c>
      <c r="Q61" s="1048"/>
      <c r="R61" s="1047">
        <f>'3.발생=유형'!$AF$68</f>
        <v>7</v>
      </c>
      <c r="S61" s="1066"/>
      <c r="T61" s="1135">
        <f t="shared" si="20"/>
        <v>29</v>
      </c>
      <c r="U61" s="1136"/>
      <c r="V61" s="750"/>
      <c r="W61" s="751"/>
      <c r="X61" s="306"/>
      <c r="Y61" s="224">
        <f>별첨.구간별!D28</f>
        <v>23</v>
      </c>
      <c r="Z61" s="226"/>
      <c r="AA61" s="224">
        <f>'3.발생=유형'!AF69+'3.발생=유형'!AT69</f>
        <v>29</v>
      </c>
      <c r="AB61" s="224" t="b">
        <f t="shared" si="22"/>
        <v>1</v>
      </c>
    </row>
    <row r="62" spans="2:28" s="9" customFormat="1" ht="27" customHeight="1">
      <c r="B62" s="1177"/>
      <c r="C62" s="1178"/>
      <c r="D62" s="1179"/>
      <c r="E62" s="1162" t="s">
        <v>476</v>
      </c>
      <c r="F62" s="1163"/>
      <c r="G62" s="1164"/>
      <c r="H62" s="739">
        <f t="shared" ref="H62" si="25">SUM(H60:H61)</f>
        <v>3</v>
      </c>
      <c r="I62" s="1067"/>
      <c r="J62" s="741">
        <f>SUM(J60:J61)</f>
        <v>3</v>
      </c>
      <c r="K62" s="1067"/>
      <c r="L62" s="741">
        <f>SUM(L60:L61)</f>
        <v>5</v>
      </c>
      <c r="M62" s="1067"/>
      <c r="N62" s="741">
        <f>SUM(N60:N61)</f>
        <v>10</v>
      </c>
      <c r="O62" s="1022"/>
      <c r="P62" s="741">
        <f>SUM(P60:P61)</f>
        <v>10</v>
      </c>
      <c r="Q62" s="1022"/>
      <c r="R62" s="741">
        <f>SUM(R60:R61)</f>
        <v>10</v>
      </c>
      <c r="S62" s="743"/>
      <c r="T62" s="1137">
        <f t="shared" si="20"/>
        <v>41</v>
      </c>
      <c r="U62" s="1138"/>
      <c r="V62" s="754"/>
      <c r="W62" s="1068"/>
      <c r="X62" s="306"/>
      <c r="Y62" s="225">
        <f>별첨.구간별!E28</f>
        <v>87</v>
      </c>
      <c r="Z62" s="226"/>
      <c r="AA62" s="225">
        <f>SUM(AA60:AA61)</f>
        <v>41</v>
      </c>
      <c r="AB62" s="225" t="b">
        <f t="shared" si="22"/>
        <v>1</v>
      </c>
    </row>
    <row r="63" spans="2:28" s="9" customFormat="1" ht="27" customHeight="1">
      <c r="B63" s="1094" t="s">
        <v>479</v>
      </c>
      <c r="C63" s="1095"/>
      <c r="D63" s="1173"/>
      <c r="E63" s="1171" t="s">
        <v>474</v>
      </c>
      <c r="F63" s="1172"/>
      <c r="G63" s="1134"/>
      <c r="H63" s="1045">
        <f>'3.발생=유형'!$AF$73</f>
        <v>1</v>
      </c>
      <c r="I63" s="1064"/>
      <c r="J63" s="668">
        <f>'3.발생=유형'!$AF$74</f>
        <v>0</v>
      </c>
      <c r="K63" s="1064"/>
      <c r="L63" s="668">
        <f>'3.발생=유형'!$AF$75</f>
        <v>0</v>
      </c>
      <c r="M63" s="1064"/>
      <c r="N63" s="668">
        <f>'3.발생=유형'!$AF$76</f>
        <v>0</v>
      </c>
      <c r="O63" s="1043"/>
      <c r="P63" s="668">
        <f>'3.발생=유형'!$AF$77</f>
        <v>0</v>
      </c>
      <c r="Q63" s="1043"/>
      <c r="R63" s="668">
        <f>'3.발생=유형'!$AF$78</f>
        <v>0</v>
      </c>
      <c r="S63" s="1045"/>
      <c r="T63" s="1133">
        <f t="shared" si="20"/>
        <v>1</v>
      </c>
      <c r="U63" s="1134"/>
      <c r="V63" s="748"/>
      <c r="W63" s="749"/>
      <c r="X63" s="306"/>
      <c r="Y63" s="224">
        <f>별첨.구간별!C36</f>
        <v>27</v>
      </c>
      <c r="Z63" s="226"/>
      <c r="AA63" s="224">
        <f>'3.발생=유형'!AF79+'3.발생=유형'!AT79</f>
        <v>1</v>
      </c>
      <c r="AB63" s="224" t="b">
        <f t="shared" si="22"/>
        <v>1</v>
      </c>
    </row>
    <row r="64" spans="2:28" s="9" customFormat="1" ht="27" customHeight="1">
      <c r="B64" s="1174"/>
      <c r="C64" s="1175"/>
      <c r="D64" s="1176"/>
      <c r="E64" s="1169" t="s">
        <v>475</v>
      </c>
      <c r="F64" s="1170"/>
      <c r="G64" s="1136"/>
      <c r="H64" s="1046">
        <f>'3.발생=유형'!$AF$80</f>
        <v>0</v>
      </c>
      <c r="I64" s="1065"/>
      <c r="J64" s="1047">
        <f>'3.발생=유형'!$AF$81</f>
        <v>1</v>
      </c>
      <c r="K64" s="1065"/>
      <c r="L64" s="1047">
        <f>'3.발생=유형'!$AF$82</f>
        <v>3</v>
      </c>
      <c r="M64" s="1065"/>
      <c r="N64" s="1047">
        <f>'3.발생=유형'!$AF$83</f>
        <v>5</v>
      </c>
      <c r="O64" s="1048"/>
      <c r="P64" s="1047">
        <f>'3.발생=유형'!$AF$84</f>
        <v>1</v>
      </c>
      <c r="Q64" s="1048"/>
      <c r="R64" s="1047">
        <f>'3.발생=유형'!$AF$85</f>
        <v>1</v>
      </c>
      <c r="S64" s="1066"/>
      <c r="T64" s="1135">
        <f t="shared" si="20"/>
        <v>11</v>
      </c>
      <c r="U64" s="1136"/>
      <c r="V64" s="750"/>
      <c r="W64" s="751"/>
      <c r="X64" s="306"/>
      <c r="Y64" s="224">
        <f>별첨.구간별!D36</f>
        <v>39</v>
      </c>
      <c r="Z64" s="226"/>
      <c r="AA64" s="224">
        <f>'3.발생=유형'!AF86+'3.발생=유형'!AT86</f>
        <v>11</v>
      </c>
      <c r="AB64" s="224" t="b">
        <f t="shared" si="22"/>
        <v>1</v>
      </c>
    </row>
    <row r="65" spans="2:28" s="9" customFormat="1" ht="27" customHeight="1">
      <c r="B65" s="1177"/>
      <c r="C65" s="1178"/>
      <c r="D65" s="1179"/>
      <c r="E65" s="1162" t="s">
        <v>476</v>
      </c>
      <c r="F65" s="1163"/>
      <c r="G65" s="1164"/>
      <c r="H65" s="739">
        <f t="shared" ref="H65" si="26">SUM(H63:H64)</f>
        <v>1</v>
      </c>
      <c r="I65" s="1067"/>
      <c r="J65" s="741">
        <f>SUM(J63:J64)</f>
        <v>1</v>
      </c>
      <c r="K65" s="1067"/>
      <c r="L65" s="741">
        <f>SUM(L63:L64)</f>
        <v>3</v>
      </c>
      <c r="M65" s="1067"/>
      <c r="N65" s="741">
        <f>SUM(N63:N64)</f>
        <v>5</v>
      </c>
      <c r="O65" s="1022"/>
      <c r="P65" s="741">
        <f>SUM(P63:P64)</f>
        <v>1</v>
      </c>
      <c r="Q65" s="1022"/>
      <c r="R65" s="741">
        <f>SUM(R63:R64)</f>
        <v>1</v>
      </c>
      <c r="S65" s="743"/>
      <c r="T65" s="1137">
        <f t="shared" si="20"/>
        <v>12</v>
      </c>
      <c r="U65" s="1138"/>
      <c r="V65" s="754"/>
      <c r="W65" s="1068"/>
      <c r="X65" s="306"/>
      <c r="Y65" s="225">
        <f>별첨.구간별!E36</f>
        <v>66</v>
      </c>
      <c r="Z65" s="226"/>
      <c r="AA65" s="225">
        <f>SUM(AA63:AA64)</f>
        <v>12</v>
      </c>
      <c r="AB65" s="225" t="b">
        <f t="shared" si="22"/>
        <v>1</v>
      </c>
    </row>
    <row r="66" spans="2:28" s="9" customFormat="1" ht="27" customHeight="1">
      <c r="B66" s="1094" t="s">
        <v>480</v>
      </c>
      <c r="C66" s="1095"/>
      <c r="D66" s="1173"/>
      <c r="E66" s="1171" t="s">
        <v>474</v>
      </c>
      <c r="F66" s="1172"/>
      <c r="G66" s="1134"/>
      <c r="H66" s="1045">
        <f>'3.발생=유형'!$AF$90</f>
        <v>0</v>
      </c>
      <c r="I66" s="1064"/>
      <c r="J66" s="668">
        <f>'3.발생=유형'!$AF$91</f>
        <v>0</v>
      </c>
      <c r="K66" s="1064"/>
      <c r="L66" s="668">
        <f>'3.발생=유형'!$AF$92</f>
        <v>1</v>
      </c>
      <c r="M66" s="1064"/>
      <c r="N66" s="668">
        <f>'3.발생=유형'!$AF$93</f>
        <v>0</v>
      </c>
      <c r="O66" s="1043"/>
      <c r="P66" s="668">
        <f>'3.발생=유형'!$AF$94</f>
        <v>0</v>
      </c>
      <c r="Q66" s="1043"/>
      <c r="R66" s="668">
        <f>'3.발생=유형'!$AF$95</f>
        <v>0</v>
      </c>
      <c r="S66" s="1045"/>
      <c r="T66" s="1133">
        <f t="shared" si="20"/>
        <v>1</v>
      </c>
      <c r="U66" s="1134"/>
      <c r="V66" s="748"/>
      <c r="W66" s="749"/>
      <c r="X66" s="306"/>
      <c r="Y66" s="224">
        <f>별첨.구간별!C43</f>
        <v>8</v>
      </c>
      <c r="Z66" s="226"/>
      <c r="AA66" s="224">
        <f>'3.발생=유형'!AF96+'3.발생=유형'!AT96</f>
        <v>1</v>
      </c>
      <c r="AB66" s="224" t="b">
        <f t="shared" si="22"/>
        <v>1</v>
      </c>
    </row>
    <row r="67" spans="2:28" s="9" customFormat="1" ht="27" customHeight="1">
      <c r="B67" s="1174"/>
      <c r="C67" s="1175"/>
      <c r="D67" s="1176"/>
      <c r="E67" s="1169" t="s">
        <v>475</v>
      </c>
      <c r="F67" s="1170"/>
      <c r="G67" s="1136"/>
      <c r="H67" s="1046">
        <f>'3.발생=유형'!$AF$97</f>
        <v>2</v>
      </c>
      <c r="I67" s="1065"/>
      <c r="J67" s="1047">
        <f>'3.발생=유형'!$AF$98</f>
        <v>4</v>
      </c>
      <c r="K67" s="1065"/>
      <c r="L67" s="1047">
        <f>'3.발생=유형'!$AF$99</f>
        <v>8</v>
      </c>
      <c r="M67" s="1065"/>
      <c r="N67" s="1047">
        <f>'3.발생=유형'!$AF$100</f>
        <v>14</v>
      </c>
      <c r="O67" s="1048"/>
      <c r="P67" s="1047">
        <f>'3.발생=유형'!$AF$101</f>
        <v>8</v>
      </c>
      <c r="Q67" s="1048"/>
      <c r="R67" s="1047">
        <f>'3.발생=유형'!$AF$102</f>
        <v>3</v>
      </c>
      <c r="S67" s="1066"/>
      <c r="T67" s="1135">
        <f t="shared" si="20"/>
        <v>39</v>
      </c>
      <c r="U67" s="1136"/>
      <c r="V67" s="750"/>
      <c r="W67" s="751"/>
      <c r="X67" s="306"/>
      <c r="Y67" s="224">
        <f>별첨.구간별!D43</f>
        <v>17</v>
      </c>
      <c r="Z67" s="226"/>
      <c r="AA67" s="224">
        <f>'3.발생=유형'!AF103+'3.발생=유형'!AT103</f>
        <v>39</v>
      </c>
      <c r="AB67" s="224" t="b">
        <f t="shared" si="22"/>
        <v>1</v>
      </c>
    </row>
    <row r="68" spans="2:28" s="9" customFormat="1" ht="27" customHeight="1">
      <c r="B68" s="1177"/>
      <c r="C68" s="1178"/>
      <c r="D68" s="1179"/>
      <c r="E68" s="1162" t="s">
        <v>476</v>
      </c>
      <c r="F68" s="1163"/>
      <c r="G68" s="1164"/>
      <c r="H68" s="739">
        <f t="shared" ref="H68" si="27">SUM(H66:H67)</f>
        <v>2</v>
      </c>
      <c r="I68" s="1067"/>
      <c r="J68" s="741">
        <f>SUM(J66:J67)</f>
        <v>4</v>
      </c>
      <c r="K68" s="1067"/>
      <c r="L68" s="741">
        <f>SUM(L66:L67)</f>
        <v>9</v>
      </c>
      <c r="M68" s="1067"/>
      <c r="N68" s="741">
        <f>SUM(N66:N67)</f>
        <v>14</v>
      </c>
      <c r="O68" s="1022"/>
      <c r="P68" s="741">
        <f>SUM(P66:P67)</f>
        <v>8</v>
      </c>
      <c r="Q68" s="1022"/>
      <c r="R68" s="741">
        <f>SUM(R66:R67)</f>
        <v>3</v>
      </c>
      <c r="S68" s="743"/>
      <c r="T68" s="1137">
        <f t="shared" si="20"/>
        <v>40</v>
      </c>
      <c r="U68" s="1138"/>
      <c r="V68" s="754"/>
      <c r="W68" s="1068"/>
      <c r="X68" s="306"/>
      <c r="Y68" s="225">
        <f>별첨.구간별!E43</f>
        <v>25</v>
      </c>
      <c r="Z68" s="226"/>
      <c r="AA68" s="225">
        <f>SUM(AA66:AA67)</f>
        <v>40</v>
      </c>
      <c r="AB68" s="225" t="b">
        <f t="shared" si="22"/>
        <v>1</v>
      </c>
    </row>
    <row r="69" spans="2:28" s="9" customFormat="1" ht="27" customHeight="1">
      <c r="B69" s="1094" t="s">
        <v>481</v>
      </c>
      <c r="C69" s="1095"/>
      <c r="D69" s="1173"/>
      <c r="E69" s="1171" t="s">
        <v>474</v>
      </c>
      <c r="F69" s="1172"/>
      <c r="G69" s="1134"/>
      <c r="H69" s="1045">
        <f>'3.발생=유형'!$AF$107</f>
        <v>1</v>
      </c>
      <c r="I69" s="1064"/>
      <c r="J69" s="668">
        <f>'3.발생=유형'!$AF$108</f>
        <v>0</v>
      </c>
      <c r="K69" s="1064"/>
      <c r="L69" s="668">
        <f>'3.발생=유형'!$AF$109</f>
        <v>3</v>
      </c>
      <c r="M69" s="1064"/>
      <c r="N69" s="668">
        <f>'3.발생=유형'!$AF$110</f>
        <v>0</v>
      </c>
      <c r="O69" s="1043"/>
      <c r="P69" s="668">
        <f>'3.발생=유형'!$AF$111</f>
        <v>0</v>
      </c>
      <c r="Q69" s="1043"/>
      <c r="R69" s="668">
        <f>'3.발생=유형'!$AF$112</f>
        <v>0</v>
      </c>
      <c r="S69" s="1045"/>
      <c r="T69" s="1133">
        <f t="shared" si="20"/>
        <v>4</v>
      </c>
      <c r="U69" s="1134"/>
      <c r="V69" s="748"/>
      <c r="W69" s="749"/>
      <c r="X69" s="306"/>
      <c r="Y69" s="224">
        <f>별첨.구간별!C49</f>
        <v>11</v>
      </c>
      <c r="Z69" s="226"/>
      <c r="AA69" s="224">
        <f>'3.발생=유형'!AF113+'3.발생=유형'!AT113</f>
        <v>4</v>
      </c>
      <c r="AB69" s="224" t="b">
        <f t="shared" si="22"/>
        <v>1</v>
      </c>
    </row>
    <row r="70" spans="2:28" s="9" customFormat="1" ht="27" customHeight="1">
      <c r="B70" s="1174"/>
      <c r="C70" s="1175"/>
      <c r="D70" s="1176"/>
      <c r="E70" s="1169" t="s">
        <v>475</v>
      </c>
      <c r="F70" s="1170"/>
      <c r="G70" s="1136"/>
      <c r="H70" s="1046">
        <f>'3.발생=유형'!$AF$114</f>
        <v>2</v>
      </c>
      <c r="I70" s="1065"/>
      <c r="J70" s="1047">
        <f>'3.발생=유형'!$AF$115</f>
        <v>1</v>
      </c>
      <c r="K70" s="1065"/>
      <c r="L70" s="1047">
        <f>'3.발생=유형'!$AF$116</f>
        <v>4</v>
      </c>
      <c r="M70" s="1065"/>
      <c r="N70" s="1047">
        <f>'3.발생=유형'!$AF$117</f>
        <v>5</v>
      </c>
      <c r="O70" s="1048"/>
      <c r="P70" s="1047">
        <f>'3.발생=유형'!$AF$118</f>
        <v>5</v>
      </c>
      <c r="Q70" s="1048"/>
      <c r="R70" s="1047">
        <f>'3.발생=유형'!$AF$119</f>
        <v>6</v>
      </c>
      <c r="S70" s="1066"/>
      <c r="T70" s="1135">
        <f t="shared" si="20"/>
        <v>23</v>
      </c>
      <c r="U70" s="1136"/>
      <c r="V70" s="750"/>
      <c r="W70" s="751"/>
      <c r="X70" s="306"/>
      <c r="Y70" s="224">
        <f>별첨.구간별!D49</f>
        <v>17</v>
      </c>
      <c r="Z70" s="226"/>
      <c r="AA70" s="224">
        <f>'3.발생=유형'!AF120+'3.발생=유형'!AT120</f>
        <v>23</v>
      </c>
      <c r="AB70" s="224" t="b">
        <f t="shared" si="22"/>
        <v>1</v>
      </c>
    </row>
    <row r="71" spans="2:28" s="9" customFormat="1" ht="27" customHeight="1">
      <c r="B71" s="1177"/>
      <c r="C71" s="1178"/>
      <c r="D71" s="1179"/>
      <c r="E71" s="1162" t="s">
        <v>476</v>
      </c>
      <c r="F71" s="1163"/>
      <c r="G71" s="1164"/>
      <c r="H71" s="739">
        <f t="shared" ref="H71" si="28">SUM(H69:H70)</f>
        <v>3</v>
      </c>
      <c r="I71" s="1067"/>
      <c r="J71" s="741">
        <f>SUM(J69:J70)</f>
        <v>1</v>
      </c>
      <c r="K71" s="1067"/>
      <c r="L71" s="741">
        <f>SUM(L69:L70)</f>
        <v>7</v>
      </c>
      <c r="M71" s="1067"/>
      <c r="N71" s="741">
        <f>SUM(N69:N70)</f>
        <v>5</v>
      </c>
      <c r="O71" s="1022"/>
      <c r="P71" s="741">
        <f>SUM(P69:P70)</f>
        <v>5</v>
      </c>
      <c r="Q71" s="1022"/>
      <c r="R71" s="741">
        <f>SUM(R69:R70)</f>
        <v>6</v>
      </c>
      <c r="S71" s="743"/>
      <c r="T71" s="1137">
        <f t="shared" si="20"/>
        <v>27</v>
      </c>
      <c r="U71" s="1138"/>
      <c r="V71" s="754"/>
      <c r="W71" s="1068"/>
      <c r="X71" s="306"/>
      <c r="Y71" s="225">
        <f>별첨.구간별!E49</f>
        <v>28</v>
      </c>
      <c r="Z71" s="226"/>
      <c r="AA71" s="225">
        <f>SUM(AA69:AA70)</f>
        <v>27</v>
      </c>
      <c r="AB71" s="225" t="b">
        <f t="shared" si="22"/>
        <v>1</v>
      </c>
    </row>
    <row r="72" spans="2:28" s="9" customFormat="1" ht="27" customHeight="1">
      <c r="B72" s="1094" t="s">
        <v>482</v>
      </c>
      <c r="C72" s="1095"/>
      <c r="D72" s="1173"/>
      <c r="E72" s="1171" t="s">
        <v>474</v>
      </c>
      <c r="F72" s="1172"/>
      <c r="G72" s="1134"/>
      <c r="H72" s="1045">
        <f>'3.발생=유형'!$AF$124</f>
        <v>0</v>
      </c>
      <c r="I72" s="1064"/>
      <c r="J72" s="668">
        <f>'3.발생=유형'!$AF$125</f>
        <v>1</v>
      </c>
      <c r="K72" s="1064"/>
      <c r="L72" s="668">
        <f>'3.발생=유형'!$AF$126</f>
        <v>0</v>
      </c>
      <c r="M72" s="1064"/>
      <c r="N72" s="668">
        <f>'3.발생=유형'!$AF$127</f>
        <v>0</v>
      </c>
      <c r="O72" s="1043"/>
      <c r="P72" s="668">
        <f>'3.발생=유형'!$AF$128</f>
        <v>0</v>
      </c>
      <c r="Q72" s="1043"/>
      <c r="R72" s="668">
        <f>'3.발생=유형'!$AF$129</f>
        <v>0</v>
      </c>
      <c r="S72" s="1045"/>
      <c r="T72" s="1133">
        <f t="shared" si="20"/>
        <v>1</v>
      </c>
      <c r="U72" s="1134"/>
      <c r="V72" s="748"/>
      <c r="W72" s="749"/>
      <c r="X72" s="306"/>
      <c r="Y72" s="224">
        <f>별첨.구간별!C56</f>
        <v>10</v>
      </c>
      <c r="Z72" s="226"/>
      <c r="AA72" s="224">
        <f>'3.발생=유형'!AF130+'3.발생=유형'!AT130</f>
        <v>1</v>
      </c>
      <c r="AB72" s="224" t="b">
        <f t="shared" si="22"/>
        <v>1</v>
      </c>
    </row>
    <row r="73" spans="2:28" s="9" customFormat="1" ht="27" customHeight="1">
      <c r="B73" s="1174"/>
      <c r="C73" s="1175"/>
      <c r="D73" s="1176"/>
      <c r="E73" s="1169" t="s">
        <v>475</v>
      </c>
      <c r="F73" s="1170"/>
      <c r="G73" s="1136"/>
      <c r="H73" s="1046">
        <f>'3.발생=유형'!$AF$131</f>
        <v>8</v>
      </c>
      <c r="I73" s="1065"/>
      <c r="J73" s="1047">
        <f>'3.발생=유형'!$AF$132</f>
        <v>6</v>
      </c>
      <c r="K73" s="1065"/>
      <c r="L73" s="1047">
        <f>'3.발생=유형'!$AF$133</f>
        <v>6</v>
      </c>
      <c r="M73" s="1065"/>
      <c r="N73" s="1047">
        <f>'3.발생=유형'!$AF$134</f>
        <v>9</v>
      </c>
      <c r="O73" s="1048"/>
      <c r="P73" s="1047">
        <f>'3.발생=유형'!$AF$135</f>
        <v>3</v>
      </c>
      <c r="Q73" s="1048"/>
      <c r="R73" s="1047">
        <f>'3.발생=유형'!$AF$136</f>
        <v>3</v>
      </c>
      <c r="S73" s="1066"/>
      <c r="T73" s="1135">
        <f t="shared" si="20"/>
        <v>35</v>
      </c>
      <c r="U73" s="1136"/>
      <c r="V73" s="750"/>
      <c r="W73" s="751"/>
      <c r="X73" s="306"/>
      <c r="Y73" s="224">
        <f>별첨.구간별!D56</f>
        <v>33</v>
      </c>
      <c r="Z73" s="226"/>
      <c r="AA73" s="224">
        <f>'3.발생=유형'!AF137+'3.발생=유형'!AT137</f>
        <v>35</v>
      </c>
      <c r="AB73" s="224" t="b">
        <f t="shared" si="22"/>
        <v>1</v>
      </c>
    </row>
    <row r="74" spans="2:28" s="9" customFormat="1" ht="27" customHeight="1">
      <c r="B74" s="1177"/>
      <c r="C74" s="1178"/>
      <c r="D74" s="1179"/>
      <c r="E74" s="1162" t="s">
        <v>476</v>
      </c>
      <c r="F74" s="1163"/>
      <c r="G74" s="1164"/>
      <c r="H74" s="739">
        <f t="shared" ref="H74" si="29">SUM(H72:H73)</f>
        <v>8</v>
      </c>
      <c r="I74" s="1067"/>
      <c r="J74" s="741">
        <f>SUM(J72:J73)</f>
        <v>7</v>
      </c>
      <c r="K74" s="1067"/>
      <c r="L74" s="741">
        <f>SUM(L72:L73)</f>
        <v>6</v>
      </c>
      <c r="M74" s="1067"/>
      <c r="N74" s="741">
        <f>SUM(N72:N73)</f>
        <v>9</v>
      </c>
      <c r="O74" s="1022"/>
      <c r="P74" s="741">
        <f>SUM(P72:P73)</f>
        <v>3</v>
      </c>
      <c r="Q74" s="1022"/>
      <c r="R74" s="741">
        <f>SUM(R72:R73)</f>
        <v>3</v>
      </c>
      <c r="S74" s="743"/>
      <c r="T74" s="1137">
        <f t="shared" si="20"/>
        <v>36</v>
      </c>
      <c r="U74" s="1138"/>
      <c r="V74" s="754"/>
      <c r="W74" s="1068"/>
      <c r="X74" s="306"/>
      <c r="Y74" s="225">
        <f>별첨.구간별!E56</f>
        <v>43</v>
      </c>
      <c r="Z74" s="226"/>
      <c r="AA74" s="225">
        <f>SUM(AA72:AA73)</f>
        <v>36</v>
      </c>
      <c r="AB74" s="225" t="b">
        <f t="shared" si="22"/>
        <v>1</v>
      </c>
    </row>
    <row r="75" spans="2:28" s="9" customFormat="1" ht="27" customHeight="1">
      <c r="B75" s="1094" t="s">
        <v>483</v>
      </c>
      <c r="C75" s="1095"/>
      <c r="D75" s="1173"/>
      <c r="E75" s="1171" t="s">
        <v>474</v>
      </c>
      <c r="F75" s="1172"/>
      <c r="G75" s="1134"/>
      <c r="H75" s="1045">
        <f>'3.발생=유형'!$AF$141</f>
        <v>5</v>
      </c>
      <c r="I75" s="1064"/>
      <c r="J75" s="668">
        <f>'3.발생=유형'!$AF$142</f>
        <v>0</v>
      </c>
      <c r="K75" s="1064"/>
      <c r="L75" s="668">
        <f>'3.발생=유형'!$AF$143</f>
        <v>3</v>
      </c>
      <c r="M75" s="1064"/>
      <c r="N75" s="668">
        <f>'3.발생=유형'!$AF$144</f>
        <v>4</v>
      </c>
      <c r="O75" s="1043"/>
      <c r="P75" s="668">
        <f>'3.발생=유형'!$AF$145</f>
        <v>5</v>
      </c>
      <c r="Q75" s="1043"/>
      <c r="R75" s="668">
        <f>'3.발생=유형'!$AF$146</f>
        <v>5</v>
      </c>
      <c r="S75" s="1045"/>
      <c r="T75" s="1133">
        <f t="shared" si="20"/>
        <v>22</v>
      </c>
      <c r="U75" s="1134"/>
      <c r="V75" s="748"/>
      <c r="W75" s="749"/>
      <c r="X75" s="306"/>
      <c r="Y75" s="224">
        <f>별첨.구간별!C66</f>
        <v>35</v>
      </c>
      <c r="Z75" s="226"/>
      <c r="AA75" s="224">
        <f>'3.발생=유형'!AF147+'3.발생=유형'!AT147</f>
        <v>22</v>
      </c>
      <c r="AB75" s="224" t="b">
        <f t="shared" si="22"/>
        <v>1</v>
      </c>
    </row>
    <row r="76" spans="2:28" s="9" customFormat="1" ht="27" customHeight="1">
      <c r="B76" s="1174"/>
      <c r="C76" s="1175"/>
      <c r="D76" s="1176"/>
      <c r="E76" s="1169" t="s">
        <v>475</v>
      </c>
      <c r="F76" s="1170"/>
      <c r="G76" s="1136"/>
      <c r="H76" s="1046">
        <f>'3.발생=유형'!$AF$148</f>
        <v>0</v>
      </c>
      <c r="I76" s="1065"/>
      <c r="J76" s="1047">
        <f>'3.발생=유형'!$AF$149</f>
        <v>0</v>
      </c>
      <c r="K76" s="1065"/>
      <c r="L76" s="1047">
        <f>'3.발생=유형'!$AF$150</f>
        <v>5</v>
      </c>
      <c r="M76" s="1065"/>
      <c r="N76" s="1047">
        <f>'3.발생=유형'!$AF$151</f>
        <v>15</v>
      </c>
      <c r="O76" s="1048"/>
      <c r="P76" s="1047">
        <f>'3.발생=유형'!$AF$152</f>
        <v>8</v>
      </c>
      <c r="Q76" s="1048"/>
      <c r="R76" s="1047">
        <f>'3.발생=유형'!$AF$153</f>
        <v>18</v>
      </c>
      <c r="S76" s="1066"/>
      <c r="T76" s="1135">
        <f t="shared" si="20"/>
        <v>46</v>
      </c>
      <c r="U76" s="1136"/>
      <c r="V76" s="750"/>
      <c r="W76" s="751"/>
      <c r="X76" s="306"/>
      <c r="Y76" s="224">
        <f>별첨.구간별!D66</f>
        <v>17</v>
      </c>
      <c r="Z76" s="226"/>
      <c r="AA76" s="224">
        <f>'3.발생=유형'!AF154+'3.발생=유형'!AT154</f>
        <v>46</v>
      </c>
      <c r="AB76" s="224" t="b">
        <f t="shared" si="22"/>
        <v>1</v>
      </c>
    </row>
    <row r="77" spans="2:28" s="9" customFormat="1" ht="27" customHeight="1">
      <c r="B77" s="1177"/>
      <c r="C77" s="1178"/>
      <c r="D77" s="1179"/>
      <c r="E77" s="1162" t="s">
        <v>476</v>
      </c>
      <c r="F77" s="1163"/>
      <c r="G77" s="1164"/>
      <c r="H77" s="739">
        <f t="shared" ref="H77" si="30">SUM(H75:H76)</f>
        <v>5</v>
      </c>
      <c r="I77" s="1067"/>
      <c r="J77" s="741">
        <f>SUM(J75:J76)</f>
        <v>0</v>
      </c>
      <c r="K77" s="1067"/>
      <c r="L77" s="741">
        <f>SUM(L75:L76)</f>
        <v>8</v>
      </c>
      <c r="M77" s="1067"/>
      <c r="N77" s="741">
        <f>SUM(N75:N76)</f>
        <v>19</v>
      </c>
      <c r="O77" s="1022"/>
      <c r="P77" s="741">
        <f>SUM(P75:P76)</f>
        <v>13</v>
      </c>
      <c r="Q77" s="1022"/>
      <c r="R77" s="741">
        <f>SUM(R75:R76)</f>
        <v>23</v>
      </c>
      <c r="S77" s="743"/>
      <c r="T77" s="1137">
        <f t="shared" si="20"/>
        <v>68</v>
      </c>
      <c r="U77" s="1138"/>
      <c r="V77" s="754"/>
      <c r="W77" s="1068"/>
      <c r="X77" s="306"/>
      <c r="Y77" s="225">
        <f>별첨.구간별!E66</f>
        <v>52</v>
      </c>
      <c r="Z77" s="226"/>
      <c r="AA77" s="225">
        <f>SUM(AA75:AA76)</f>
        <v>68</v>
      </c>
      <c r="AB77" s="225" t="b">
        <f t="shared" si="22"/>
        <v>1</v>
      </c>
    </row>
    <row r="78" spans="2:28" s="9" customFormat="1" ht="27" customHeight="1">
      <c r="B78" s="1094" t="s">
        <v>484</v>
      </c>
      <c r="C78" s="1095"/>
      <c r="D78" s="1173"/>
      <c r="E78" s="1171" t="s">
        <v>474</v>
      </c>
      <c r="F78" s="1172"/>
      <c r="G78" s="1134"/>
      <c r="H78" s="1045">
        <f>'3.발생=유형'!$AF$158</f>
        <v>1</v>
      </c>
      <c r="I78" s="1064"/>
      <c r="J78" s="668">
        <f>'3.발생=유형'!$AF$159</f>
        <v>3</v>
      </c>
      <c r="K78" s="1064"/>
      <c r="L78" s="668">
        <f>'3.발생=유형'!$AF$160</f>
        <v>4</v>
      </c>
      <c r="M78" s="1064"/>
      <c r="N78" s="668">
        <f>'3.발생=유형'!$AF$161</f>
        <v>3</v>
      </c>
      <c r="O78" s="1043"/>
      <c r="P78" s="668">
        <f>'3.발생=유형'!$AF$162</f>
        <v>3</v>
      </c>
      <c r="Q78" s="1043"/>
      <c r="R78" s="668">
        <f>'3.발생=유형'!$AF$163</f>
        <v>3</v>
      </c>
      <c r="S78" s="1045"/>
      <c r="T78" s="1133">
        <f t="shared" si="20"/>
        <v>17</v>
      </c>
      <c r="U78" s="1134"/>
      <c r="V78" s="748"/>
      <c r="W78" s="749"/>
      <c r="X78" s="306"/>
      <c r="Y78" s="224">
        <f>별첨.구간별!C74</f>
        <v>33</v>
      </c>
      <c r="Z78" s="226"/>
      <c r="AA78" s="224">
        <f>'3.발생=유형'!AF164+'3.발생=유형'!AT164</f>
        <v>17</v>
      </c>
      <c r="AB78" s="224" t="b">
        <f t="shared" si="22"/>
        <v>1</v>
      </c>
    </row>
    <row r="79" spans="2:28" s="9" customFormat="1" ht="27" customHeight="1">
      <c r="B79" s="1174"/>
      <c r="C79" s="1175"/>
      <c r="D79" s="1176"/>
      <c r="E79" s="1169" t="s">
        <v>475</v>
      </c>
      <c r="F79" s="1170"/>
      <c r="G79" s="1136"/>
      <c r="H79" s="1046">
        <f>'3.발생=유형'!$AF$165</f>
        <v>4</v>
      </c>
      <c r="I79" s="1065"/>
      <c r="J79" s="1047">
        <f>'3.발생=유형'!$AF$166</f>
        <v>3</v>
      </c>
      <c r="K79" s="1065"/>
      <c r="L79" s="1047">
        <f>'3.발생=유형'!$AF$167</f>
        <v>3</v>
      </c>
      <c r="M79" s="1065"/>
      <c r="N79" s="1047">
        <f>'3.발생=유형'!$AF$168</f>
        <v>4</v>
      </c>
      <c r="O79" s="1048"/>
      <c r="P79" s="1047">
        <f>'3.발생=유형'!$AF$169</f>
        <v>6</v>
      </c>
      <c r="Q79" s="1048"/>
      <c r="R79" s="1047">
        <f>'3.발생=유형'!$AF$170</f>
        <v>2</v>
      </c>
      <c r="S79" s="1066"/>
      <c r="T79" s="1135">
        <f t="shared" si="20"/>
        <v>22</v>
      </c>
      <c r="U79" s="1136"/>
      <c r="V79" s="750"/>
      <c r="W79" s="751"/>
      <c r="X79" s="306"/>
      <c r="Y79" s="224">
        <f>별첨.구간별!D74</f>
        <v>20</v>
      </c>
      <c r="Z79" s="226"/>
      <c r="AA79" s="224">
        <f>'3.발생=유형'!AF171+'3.발생=유형'!AT171</f>
        <v>22</v>
      </c>
      <c r="AB79" s="224" t="b">
        <f t="shared" si="22"/>
        <v>1</v>
      </c>
    </row>
    <row r="80" spans="2:28" s="9" customFormat="1" ht="27" customHeight="1">
      <c r="B80" s="1177"/>
      <c r="C80" s="1178"/>
      <c r="D80" s="1179"/>
      <c r="E80" s="1162" t="s">
        <v>476</v>
      </c>
      <c r="F80" s="1163"/>
      <c r="G80" s="1164"/>
      <c r="H80" s="739">
        <f t="shared" ref="H80" si="31">SUM(H78:H79)</f>
        <v>5</v>
      </c>
      <c r="I80" s="1067"/>
      <c r="J80" s="741">
        <f>SUM(J78:J79)</f>
        <v>6</v>
      </c>
      <c r="K80" s="1067"/>
      <c r="L80" s="741">
        <f>SUM(L78:L79)</f>
        <v>7</v>
      </c>
      <c r="M80" s="1067"/>
      <c r="N80" s="741">
        <f>SUM(N78:N79)</f>
        <v>7</v>
      </c>
      <c r="O80" s="1022"/>
      <c r="P80" s="741">
        <f>SUM(P78:P79)</f>
        <v>9</v>
      </c>
      <c r="Q80" s="1022"/>
      <c r="R80" s="741">
        <f>SUM(R78:R79)</f>
        <v>5</v>
      </c>
      <c r="S80" s="743"/>
      <c r="T80" s="1137">
        <f t="shared" si="20"/>
        <v>39</v>
      </c>
      <c r="U80" s="1138"/>
      <c r="V80" s="754"/>
      <c r="W80" s="1068"/>
      <c r="X80" s="306"/>
      <c r="Y80" s="225">
        <f>별첨.구간별!E74</f>
        <v>53</v>
      </c>
      <c r="Z80" s="226"/>
      <c r="AA80" s="225">
        <f>SUM(AA78:AA79)</f>
        <v>39</v>
      </c>
      <c r="AB80" s="225" t="b">
        <f t="shared" si="22"/>
        <v>1</v>
      </c>
    </row>
    <row r="81" spans="2:28" s="9" customFormat="1" ht="27" customHeight="1">
      <c r="B81" s="1094" t="s">
        <v>472</v>
      </c>
      <c r="C81" s="1095"/>
      <c r="D81" s="1173"/>
      <c r="E81" s="1171" t="s">
        <v>474</v>
      </c>
      <c r="F81" s="1172"/>
      <c r="G81" s="1134"/>
      <c r="H81" s="1045">
        <f t="shared" ref="H81:H82" si="32">SUM(H54+H57+H60+H63+H66+H69+H72+H75+H78)</f>
        <v>11</v>
      </c>
      <c r="I81" s="1064"/>
      <c r="J81" s="668">
        <f>SUM(J54+J57+J60+J63+J66+J69+J72+J75+J78)</f>
        <v>6</v>
      </c>
      <c r="K81" s="1064"/>
      <c r="L81" s="668">
        <f>SUM(L54+L57+L60+L63+L66+L69+L72+L75+L78)</f>
        <v>15</v>
      </c>
      <c r="M81" s="1064"/>
      <c r="N81" s="668">
        <f>SUM(N54+N57+N60+N63+N66+N69+N72+N75+N78)</f>
        <v>13</v>
      </c>
      <c r="O81" s="1043"/>
      <c r="P81" s="668">
        <f>SUM(P54+P57+P60+P63+P66+P69+P72+P75+P78)</f>
        <v>10</v>
      </c>
      <c r="Q81" s="1043"/>
      <c r="R81" s="668">
        <f>SUM(R54+R57+R60+R63+R66+R69+R72+R75+R78)</f>
        <v>11</v>
      </c>
      <c r="S81" s="1045"/>
      <c r="T81" s="1133">
        <f t="shared" ref="T81:T83" si="33">SUM(H81:S81)</f>
        <v>66</v>
      </c>
      <c r="U81" s="1134"/>
      <c r="V81" s="748"/>
      <c r="W81" s="749"/>
      <c r="X81" s="306"/>
      <c r="Y81" s="224">
        <f>별첨.구간별!C75</f>
        <v>228</v>
      </c>
      <c r="Z81" s="226"/>
      <c r="AA81" s="224">
        <f>AA54+AA57+AA60+AA63+AA66+AA69+AA72+AA75+AA78</f>
        <v>66</v>
      </c>
      <c r="AB81" s="224" t="b">
        <f t="shared" si="22"/>
        <v>1</v>
      </c>
    </row>
    <row r="82" spans="2:28" s="9" customFormat="1" ht="27" customHeight="1">
      <c r="B82" s="1174"/>
      <c r="C82" s="1175"/>
      <c r="D82" s="1176"/>
      <c r="E82" s="1169" t="s">
        <v>475</v>
      </c>
      <c r="F82" s="1170"/>
      <c r="G82" s="1136"/>
      <c r="H82" s="1046">
        <f t="shared" si="32"/>
        <v>18</v>
      </c>
      <c r="I82" s="1065"/>
      <c r="J82" s="1047">
        <f>SUM(J55+J58+J61+J64+J67+J70+J73+J76+J79)</f>
        <v>16</v>
      </c>
      <c r="K82" s="1065"/>
      <c r="L82" s="1047">
        <f>SUM(L55+L58+L61+L64+L67+L70+L73+L76+L79)</f>
        <v>46</v>
      </c>
      <c r="M82" s="1065"/>
      <c r="N82" s="1047">
        <f>SUM(N55+N58+N61+N64+N67+N70+N73+N76+N79)</f>
        <v>65</v>
      </c>
      <c r="O82" s="1048"/>
      <c r="P82" s="1047">
        <f>SUM(P55+P58+P61+P64+P67+P70+P73+P76+P79)</f>
        <v>42</v>
      </c>
      <c r="Q82" s="1048"/>
      <c r="R82" s="1047">
        <f>SUM(R55+R58+R61+R64+R67+R70+R73+R76+R79)</f>
        <v>54</v>
      </c>
      <c r="S82" s="1066"/>
      <c r="T82" s="1135">
        <f t="shared" si="33"/>
        <v>241</v>
      </c>
      <c r="U82" s="1136"/>
      <c r="V82" s="750"/>
      <c r="W82" s="751"/>
      <c r="X82" s="306"/>
      <c r="Y82" s="224">
        <f>별첨.구간별!D75</f>
        <v>191</v>
      </c>
      <c r="Z82" s="226"/>
      <c r="AA82" s="224">
        <f>AA55+AA58+AA61+AA64+AA67+AA70+AA73+AA76+AA79</f>
        <v>241</v>
      </c>
      <c r="AB82" s="224" t="b">
        <f t="shared" si="22"/>
        <v>1</v>
      </c>
    </row>
    <row r="83" spans="2:28" s="9" customFormat="1" ht="27" customHeight="1">
      <c r="B83" s="1177"/>
      <c r="C83" s="1178"/>
      <c r="D83" s="1179"/>
      <c r="E83" s="1162" t="s">
        <v>476</v>
      </c>
      <c r="F83" s="1163"/>
      <c r="G83" s="1164"/>
      <c r="H83" s="739">
        <f t="shared" ref="H83" si="34">SUM(H81:H82)</f>
        <v>29</v>
      </c>
      <c r="I83" s="1067"/>
      <c r="J83" s="741">
        <f>SUM(J81:J82)</f>
        <v>22</v>
      </c>
      <c r="K83" s="1067"/>
      <c r="L83" s="741">
        <f>SUM(L81:L82)</f>
        <v>61</v>
      </c>
      <c r="M83" s="1067"/>
      <c r="N83" s="741">
        <f>SUM(N81:N82)</f>
        <v>78</v>
      </c>
      <c r="O83" s="1022"/>
      <c r="P83" s="741">
        <f>SUM(P81:P82)</f>
        <v>52</v>
      </c>
      <c r="Q83" s="1022"/>
      <c r="R83" s="741">
        <f>SUM(R81:R82)</f>
        <v>65</v>
      </c>
      <c r="S83" s="743"/>
      <c r="T83" s="1137">
        <f t="shared" si="33"/>
        <v>307</v>
      </c>
      <c r="U83" s="1138"/>
      <c r="V83" s="754"/>
      <c r="W83" s="1068"/>
      <c r="X83" s="306"/>
      <c r="Y83" s="225">
        <f>별첨.구간별!E75</f>
        <v>419</v>
      </c>
      <c r="Z83" s="226"/>
      <c r="AA83" s="225">
        <f>SUM(AA81:AA82)</f>
        <v>307</v>
      </c>
      <c r="AB83" s="225" t="b">
        <f t="shared" si="22"/>
        <v>1</v>
      </c>
    </row>
    <row r="84" spans="2:28" ht="27" customHeight="1">
      <c r="B84" s="1188" t="s">
        <v>605</v>
      </c>
      <c r="C84" s="1099"/>
      <c r="D84" s="1189"/>
      <c r="E84" s="1171" t="s">
        <v>474</v>
      </c>
      <c r="F84" s="1172"/>
      <c r="G84" s="1134"/>
      <c r="H84" s="1094" t="s">
        <v>673</v>
      </c>
      <c r="I84" s="1095"/>
      <c r="J84" s="1095"/>
      <c r="K84" s="1095"/>
      <c r="L84" s="1095"/>
      <c r="M84" s="1095"/>
      <c r="N84" s="1095"/>
      <c r="O84" s="1095"/>
      <c r="P84" s="1095"/>
      <c r="Q84" s="1095"/>
      <c r="R84" s="1095"/>
      <c r="S84" s="1150"/>
      <c r="T84" s="1133">
        <f>Y81</f>
        <v>228</v>
      </c>
      <c r="U84" s="1134"/>
      <c r="V84" s="748"/>
      <c r="W84" s="749"/>
    </row>
    <row r="85" spans="2:28" ht="27" customHeight="1">
      <c r="B85" s="1190"/>
      <c r="C85" s="1191"/>
      <c r="D85" s="1192"/>
      <c r="E85" s="1169" t="s">
        <v>475</v>
      </c>
      <c r="F85" s="1170"/>
      <c r="G85" s="1136"/>
      <c r="H85" s="1174"/>
      <c r="I85" s="1175"/>
      <c r="J85" s="1175"/>
      <c r="K85" s="1175"/>
      <c r="L85" s="1175"/>
      <c r="M85" s="1175"/>
      <c r="N85" s="1175"/>
      <c r="O85" s="1175"/>
      <c r="P85" s="1175"/>
      <c r="Q85" s="1175"/>
      <c r="R85" s="1175"/>
      <c r="S85" s="1200"/>
      <c r="T85" s="1135">
        <f>Y82</f>
        <v>191</v>
      </c>
      <c r="U85" s="1136"/>
      <c r="V85" s="750"/>
      <c r="W85" s="751"/>
    </row>
    <row r="86" spans="2:28" ht="27" customHeight="1">
      <c r="B86" s="1193"/>
      <c r="C86" s="1194"/>
      <c r="D86" s="1195"/>
      <c r="E86" s="1162" t="s">
        <v>476</v>
      </c>
      <c r="F86" s="1163"/>
      <c r="G86" s="1164"/>
      <c r="H86" s="1177"/>
      <c r="I86" s="1178"/>
      <c r="J86" s="1178"/>
      <c r="K86" s="1178"/>
      <c r="L86" s="1178"/>
      <c r="M86" s="1178"/>
      <c r="N86" s="1178"/>
      <c r="O86" s="1178"/>
      <c r="P86" s="1178"/>
      <c r="Q86" s="1178"/>
      <c r="R86" s="1178"/>
      <c r="S86" s="1201"/>
      <c r="T86" s="1137">
        <f>SUM(T84:T85)</f>
        <v>419</v>
      </c>
      <c r="U86" s="1138"/>
      <c r="V86" s="754"/>
      <c r="W86" s="1068"/>
    </row>
    <row r="87" spans="2:28" ht="27" customHeight="1">
      <c r="B87" s="1098" t="s">
        <v>672</v>
      </c>
      <c r="C87" s="1180"/>
      <c r="D87" s="1181"/>
      <c r="E87" s="1171" t="s">
        <v>474</v>
      </c>
      <c r="F87" s="1172"/>
      <c r="G87" s="1134"/>
      <c r="H87" s="1094" t="s">
        <v>673</v>
      </c>
      <c r="I87" s="1095"/>
      <c r="J87" s="1095"/>
      <c r="K87" s="1095"/>
      <c r="L87" s="1095"/>
      <c r="M87" s="1095"/>
      <c r="N87" s="1095"/>
      <c r="O87" s="1095"/>
      <c r="P87" s="1095"/>
      <c r="Q87" s="1095"/>
      <c r="R87" s="1095"/>
      <c r="S87" s="1150"/>
      <c r="T87" s="1133">
        <f>SUM(T81,T84)</f>
        <v>294</v>
      </c>
      <c r="U87" s="1134"/>
      <c r="V87" s="756"/>
      <c r="W87" s="752"/>
    </row>
    <row r="88" spans="2:28" ht="27" customHeight="1">
      <c r="B88" s="1182"/>
      <c r="C88" s="1183"/>
      <c r="D88" s="1184"/>
      <c r="E88" s="1169" t="s">
        <v>475</v>
      </c>
      <c r="F88" s="1170"/>
      <c r="G88" s="1136"/>
      <c r="H88" s="1174"/>
      <c r="I88" s="1175"/>
      <c r="J88" s="1175"/>
      <c r="K88" s="1175"/>
      <c r="L88" s="1175"/>
      <c r="M88" s="1175"/>
      <c r="N88" s="1175"/>
      <c r="O88" s="1175"/>
      <c r="P88" s="1175"/>
      <c r="Q88" s="1175"/>
      <c r="R88" s="1175"/>
      <c r="S88" s="1200"/>
      <c r="T88" s="1135">
        <f>SUM(T82,T85)</f>
        <v>432</v>
      </c>
      <c r="U88" s="1136"/>
      <c r="V88" s="750"/>
      <c r="W88" s="753"/>
    </row>
    <row r="89" spans="2:28" ht="27" customHeight="1">
      <c r="B89" s="1185"/>
      <c r="C89" s="1186"/>
      <c r="D89" s="1187"/>
      <c r="E89" s="1162" t="s">
        <v>476</v>
      </c>
      <c r="F89" s="1163"/>
      <c r="G89" s="1164"/>
      <c r="H89" s="1177"/>
      <c r="I89" s="1178"/>
      <c r="J89" s="1178"/>
      <c r="K89" s="1178"/>
      <c r="L89" s="1178"/>
      <c r="M89" s="1178"/>
      <c r="N89" s="1178"/>
      <c r="O89" s="1178"/>
      <c r="P89" s="1178"/>
      <c r="Q89" s="1178"/>
      <c r="R89" s="1178"/>
      <c r="S89" s="1201"/>
      <c r="T89" s="1137">
        <f>SUM(T87:T88)</f>
        <v>726</v>
      </c>
      <c r="U89" s="1138"/>
      <c r="V89" s="754"/>
      <c r="W89" s="755"/>
    </row>
    <row r="90" spans="2:28" ht="27" customHeight="1">
      <c r="B90" s="247"/>
      <c r="C90" s="246"/>
      <c r="D90" s="246"/>
      <c r="E90" s="246"/>
      <c r="F90" s="246"/>
      <c r="G90" s="246"/>
      <c r="H90" s="306"/>
      <c r="I90" s="457"/>
      <c r="J90" s="306"/>
      <c r="K90" s="457"/>
      <c r="L90" s="306"/>
      <c r="M90" s="457"/>
      <c r="N90" s="301"/>
      <c r="O90" s="458"/>
      <c r="P90" s="306"/>
      <c r="Q90" s="457"/>
      <c r="R90" s="312"/>
      <c r="S90" s="312"/>
      <c r="T90" s="310"/>
      <c r="U90" s="310"/>
      <c r="V90" s="310"/>
      <c r="W90" s="306"/>
    </row>
    <row r="91" spans="2:28" ht="27" customHeight="1">
      <c r="B91" s="247"/>
    </row>
    <row r="92" spans="2:28" ht="30" customHeight="1"/>
    <row r="93" spans="2:28" ht="30" customHeight="1"/>
    <row r="94" spans="2:28" ht="30" customHeight="1"/>
    <row r="95" spans="2:28" ht="30" customHeight="1"/>
    <row r="96" spans="2:28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spans="1:28" ht="30" customHeight="1"/>
    <row r="114" spans="1:28" ht="30" customHeight="1"/>
    <row r="127" spans="1:28" s="9" customFormat="1" ht="20.100000000000001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231"/>
      <c r="Y127" s="307"/>
      <c r="Z127" s="307"/>
      <c r="AA127" s="307"/>
      <c r="AB127" s="307"/>
    </row>
    <row r="128" spans="1:28" s="9" customFormat="1" ht="20.100000000000001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231"/>
      <c r="Y128" s="307"/>
      <c r="Z128" s="307"/>
      <c r="AA128" s="307"/>
      <c r="AB128" s="307"/>
    </row>
    <row r="129" spans="1:28" s="9" customFormat="1" ht="20.100000000000001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231"/>
      <c r="Y129" s="307"/>
      <c r="Z129" s="307"/>
      <c r="AA129" s="307"/>
      <c r="AB129" s="307"/>
    </row>
    <row r="130" spans="1:28" s="9" customFormat="1" ht="20.100000000000001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231"/>
      <c r="Y130" s="307"/>
      <c r="Z130" s="307"/>
      <c r="AA130" s="307"/>
      <c r="AB130" s="307"/>
    </row>
    <row r="131" spans="1:28" s="9" customFormat="1" ht="20.100000000000001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231"/>
      <c r="Y131" s="307"/>
      <c r="Z131" s="307"/>
      <c r="AA131" s="307"/>
      <c r="AB131" s="307"/>
    </row>
    <row r="132" spans="1:28" s="9" customFormat="1" ht="20.100000000000001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231"/>
      <c r="Y132" s="307"/>
      <c r="Z132" s="307"/>
      <c r="AA132" s="307"/>
      <c r="AB132" s="307"/>
    </row>
    <row r="133" spans="1:28" s="9" customFormat="1" ht="20.100000000000001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231"/>
      <c r="Y133" s="307"/>
      <c r="Z133" s="307"/>
      <c r="AA133" s="307"/>
      <c r="AB133" s="307"/>
    </row>
    <row r="134" spans="1:28" s="9" customFormat="1" ht="20.100000000000001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231"/>
      <c r="Y134" s="307"/>
      <c r="Z134" s="307"/>
      <c r="AA134" s="307"/>
      <c r="AB134" s="307"/>
    </row>
    <row r="135" spans="1:28" s="9" customFormat="1" ht="20.100000000000001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231"/>
      <c r="Y135" s="307"/>
      <c r="Z135" s="307"/>
      <c r="AA135" s="307"/>
      <c r="AB135" s="307"/>
    </row>
    <row r="136" spans="1:28" s="9" customFormat="1" ht="20.100000000000001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231"/>
      <c r="Y136" s="307"/>
      <c r="Z136" s="307"/>
      <c r="AA136" s="307"/>
      <c r="AB136" s="307"/>
    </row>
    <row r="137" spans="1:28" s="9" customFormat="1" ht="20.100000000000001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231"/>
      <c r="Y137" s="307"/>
      <c r="Z137" s="307"/>
      <c r="AA137" s="307"/>
      <c r="AB137" s="307"/>
    </row>
    <row r="138" spans="1:28" s="9" customFormat="1" ht="20.100000000000001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231"/>
      <c r="Y138" s="307"/>
      <c r="Z138" s="307"/>
      <c r="AA138" s="307"/>
      <c r="AB138" s="307"/>
    </row>
    <row r="139" spans="1:28" s="9" customFormat="1" ht="20.100000000000001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231"/>
      <c r="Y139" s="307"/>
      <c r="Z139" s="307"/>
      <c r="AA139" s="307"/>
      <c r="AB139" s="307"/>
    </row>
    <row r="140" spans="1:28" s="9" customFormat="1" ht="20.100000000000001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231"/>
      <c r="Y140" s="307"/>
      <c r="Z140" s="307"/>
      <c r="AA140" s="307"/>
      <c r="AB140" s="307"/>
    </row>
    <row r="141" spans="1:28" s="9" customFormat="1" ht="20.100000000000001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231"/>
      <c r="Y141" s="307"/>
      <c r="Z141" s="307"/>
      <c r="AA141" s="307"/>
      <c r="AB141" s="307"/>
    </row>
    <row r="142" spans="1:28" s="9" customFormat="1" ht="20.100000000000001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231"/>
      <c r="Y142" s="307"/>
      <c r="Z142" s="307"/>
      <c r="AA142" s="307"/>
      <c r="AB142" s="307"/>
    </row>
    <row r="143" spans="1:28" s="9" customFormat="1" ht="20.100000000000001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231"/>
      <c r="Y143" s="307"/>
      <c r="Z143" s="307"/>
      <c r="AA143" s="307"/>
      <c r="AB143" s="307"/>
    </row>
    <row r="144" spans="1:28" s="9" customFormat="1" ht="20.100000000000001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231"/>
      <c r="Y144" s="307"/>
      <c r="Z144" s="307"/>
      <c r="AA144" s="307"/>
      <c r="AB144" s="307"/>
    </row>
    <row r="145" spans="1:28" s="9" customFormat="1" ht="20.100000000000001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231"/>
      <c r="Y145" s="307"/>
      <c r="Z145" s="307"/>
      <c r="AA145" s="307"/>
      <c r="AB145" s="307"/>
    </row>
    <row r="146" spans="1:28" s="9" customFormat="1" ht="20.100000000000001" customHeigh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231"/>
      <c r="Y146" s="307"/>
      <c r="Z146" s="307"/>
      <c r="AA146" s="307"/>
      <c r="AB146" s="307"/>
    </row>
    <row r="147" spans="1:28" s="9" customFormat="1" ht="20.100000000000001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231"/>
      <c r="Y147" s="307"/>
      <c r="Z147" s="307"/>
      <c r="AA147" s="307"/>
      <c r="AB147" s="307"/>
    </row>
    <row r="148" spans="1:28" s="9" customFormat="1" ht="20.100000000000001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231"/>
      <c r="Y148" s="307"/>
      <c r="Z148" s="307"/>
      <c r="AA148" s="307"/>
      <c r="AB148" s="307"/>
    </row>
    <row r="149" spans="1:28" s="9" customFormat="1" ht="20.100000000000001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231"/>
      <c r="Y149" s="307"/>
      <c r="Z149" s="307"/>
      <c r="AA149" s="307"/>
      <c r="AB149" s="307"/>
    </row>
    <row r="150" spans="1:28" s="9" customFormat="1" ht="20.100000000000001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231"/>
      <c r="Y150" s="307"/>
      <c r="Z150" s="307"/>
      <c r="AA150" s="307"/>
      <c r="AB150" s="307"/>
    </row>
    <row r="151" spans="1:28" s="9" customFormat="1" ht="20.100000000000001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231"/>
      <c r="Y151" s="307"/>
      <c r="Z151" s="307"/>
      <c r="AA151" s="307"/>
      <c r="AB151" s="307"/>
    </row>
    <row r="152" spans="1:28" s="9" customFormat="1" ht="20.100000000000001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231"/>
      <c r="Y152" s="307"/>
      <c r="Z152" s="307"/>
      <c r="AA152" s="307"/>
      <c r="AB152" s="307"/>
    </row>
    <row r="153" spans="1:28">
      <c r="J153" s="42"/>
      <c r="K153" s="42"/>
      <c r="L153" s="42"/>
      <c r="M153" s="42"/>
      <c r="N153" s="42"/>
      <c r="O153" s="42"/>
      <c r="P153" s="42"/>
      <c r="Q153" s="42"/>
      <c r="W153" s="42"/>
      <c r="X153" s="231"/>
    </row>
    <row r="154" spans="1:28">
      <c r="J154" s="42"/>
      <c r="K154" s="42"/>
      <c r="L154" s="42"/>
      <c r="M154" s="42"/>
      <c r="N154" s="42"/>
      <c r="O154" s="42"/>
      <c r="P154" s="42"/>
      <c r="Q154" s="42"/>
      <c r="W154" s="42"/>
      <c r="X154" s="231"/>
    </row>
    <row r="155" spans="1:28">
      <c r="J155" s="42"/>
      <c r="K155" s="42"/>
      <c r="L155" s="42"/>
      <c r="M155" s="42"/>
      <c r="N155" s="42"/>
      <c r="O155" s="42"/>
      <c r="P155" s="42"/>
      <c r="Q155" s="42"/>
      <c r="W155" s="42"/>
      <c r="X155" s="231"/>
    </row>
    <row r="156" spans="1:28">
      <c r="J156" s="42"/>
      <c r="K156" s="42"/>
      <c r="L156" s="42"/>
      <c r="M156" s="42"/>
      <c r="N156" s="42"/>
      <c r="O156" s="42"/>
      <c r="P156" s="42"/>
      <c r="Q156" s="42"/>
      <c r="W156" s="42"/>
      <c r="X156" s="231"/>
    </row>
    <row r="157" spans="1:28">
      <c r="J157" s="42"/>
      <c r="K157" s="42"/>
      <c r="L157" s="42"/>
      <c r="M157" s="42"/>
      <c r="N157" s="42"/>
      <c r="O157" s="42"/>
      <c r="P157" s="42"/>
      <c r="Q157" s="42"/>
      <c r="W157" s="42"/>
      <c r="X157" s="231"/>
    </row>
    <row r="158" spans="1:28">
      <c r="J158" s="42"/>
      <c r="K158" s="42"/>
      <c r="L158" s="42"/>
      <c r="M158" s="42"/>
      <c r="N158" s="42"/>
      <c r="O158" s="42"/>
      <c r="P158" s="42"/>
      <c r="Q158" s="42"/>
      <c r="W158" s="42"/>
      <c r="X158" s="231"/>
    </row>
    <row r="159" spans="1:28">
      <c r="J159" s="42"/>
      <c r="K159" s="42"/>
      <c r="L159" s="42"/>
      <c r="M159" s="42"/>
      <c r="N159" s="42"/>
      <c r="O159" s="42"/>
      <c r="P159" s="42"/>
      <c r="Q159" s="42"/>
      <c r="W159" s="42"/>
      <c r="X159" s="231"/>
    </row>
    <row r="160" spans="1:28">
      <c r="J160" s="42"/>
      <c r="K160" s="42"/>
      <c r="L160" s="42"/>
      <c r="M160" s="42"/>
      <c r="N160" s="42"/>
      <c r="O160" s="42"/>
      <c r="P160" s="42"/>
      <c r="Q160" s="42"/>
      <c r="W160" s="42"/>
      <c r="X160" s="231"/>
    </row>
    <row r="161" spans="10:24">
      <c r="J161" s="42"/>
      <c r="K161" s="42"/>
      <c r="L161" s="42"/>
      <c r="M161" s="42"/>
      <c r="N161" s="42"/>
      <c r="O161" s="42"/>
      <c r="P161" s="42"/>
      <c r="Q161" s="42"/>
      <c r="W161" s="42"/>
      <c r="X161" s="231"/>
    </row>
    <row r="162" spans="10:24">
      <c r="J162" s="42"/>
      <c r="K162" s="42"/>
      <c r="L162" s="42"/>
      <c r="M162" s="42"/>
      <c r="N162" s="42"/>
      <c r="O162" s="42"/>
      <c r="P162" s="42"/>
      <c r="Q162" s="42"/>
      <c r="W162" s="42"/>
      <c r="X162" s="231"/>
    </row>
    <row r="163" spans="10:24">
      <c r="J163" s="42"/>
      <c r="K163" s="42"/>
      <c r="L163" s="42"/>
      <c r="M163" s="42"/>
      <c r="N163" s="42"/>
      <c r="O163" s="42"/>
      <c r="P163" s="42"/>
      <c r="Q163" s="42"/>
      <c r="W163" s="42"/>
      <c r="X163" s="231"/>
    </row>
    <row r="164" spans="10:24">
      <c r="J164" s="42"/>
      <c r="K164" s="42"/>
      <c r="L164" s="42"/>
      <c r="M164" s="42"/>
      <c r="N164" s="42"/>
      <c r="O164" s="42"/>
      <c r="P164" s="42"/>
      <c r="Q164" s="42"/>
      <c r="W164" s="42"/>
      <c r="X164" s="231"/>
    </row>
    <row r="165" spans="10:24">
      <c r="J165" s="42"/>
      <c r="K165" s="42"/>
      <c r="L165" s="42"/>
      <c r="M165" s="42"/>
      <c r="N165" s="42"/>
      <c r="O165" s="42"/>
      <c r="P165" s="42"/>
      <c r="Q165" s="42"/>
      <c r="W165" s="42"/>
      <c r="X165" s="231"/>
    </row>
    <row r="166" spans="10:24">
      <c r="J166" s="42"/>
      <c r="K166" s="42"/>
      <c r="L166" s="42"/>
      <c r="M166" s="42"/>
      <c r="N166" s="42"/>
      <c r="O166" s="42"/>
      <c r="P166" s="42"/>
      <c r="Q166" s="42"/>
      <c r="W166" s="42"/>
      <c r="X166" s="231"/>
    </row>
    <row r="167" spans="10:24">
      <c r="J167" s="42"/>
      <c r="K167" s="42"/>
      <c r="L167" s="42"/>
      <c r="M167" s="42"/>
      <c r="N167" s="42"/>
      <c r="O167" s="42"/>
      <c r="P167" s="42"/>
      <c r="Q167" s="42"/>
      <c r="W167" s="42"/>
      <c r="X167" s="231"/>
    </row>
    <row r="168" spans="10:24">
      <c r="J168" s="42"/>
      <c r="K168" s="42"/>
      <c r="L168" s="42"/>
      <c r="M168" s="42"/>
      <c r="N168" s="42"/>
      <c r="O168" s="42"/>
      <c r="P168" s="42"/>
      <c r="Q168" s="42"/>
      <c r="W168" s="42"/>
      <c r="X168" s="231"/>
    </row>
    <row r="169" spans="10:24">
      <c r="J169" s="42"/>
      <c r="K169" s="42"/>
      <c r="L169" s="42"/>
      <c r="M169" s="42"/>
      <c r="N169" s="42"/>
      <c r="O169" s="42"/>
      <c r="P169" s="42"/>
      <c r="Q169" s="42"/>
      <c r="W169" s="42"/>
      <c r="X169" s="231"/>
    </row>
    <row r="170" spans="10:24">
      <c r="J170" s="42"/>
      <c r="K170" s="42"/>
      <c r="L170" s="42"/>
      <c r="M170" s="42"/>
      <c r="N170" s="42"/>
      <c r="O170" s="42"/>
      <c r="P170" s="42"/>
      <c r="Q170" s="42"/>
      <c r="W170" s="42"/>
      <c r="X170" s="231"/>
    </row>
    <row r="171" spans="10:24">
      <c r="J171" s="42"/>
      <c r="K171" s="42"/>
      <c r="L171" s="42"/>
      <c r="M171" s="42"/>
      <c r="N171" s="42"/>
      <c r="O171" s="42"/>
      <c r="P171" s="42"/>
      <c r="Q171" s="42"/>
      <c r="W171" s="42"/>
      <c r="X171" s="231"/>
    </row>
    <row r="172" spans="10:24">
      <c r="J172" s="42"/>
      <c r="K172" s="42"/>
      <c r="L172" s="42"/>
      <c r="M172" s="42"/>
      <c r="N172" s="42"/>
      <c r="O172" s="42"/>
      <c r="P172" s="42"/>
      <c r="Q172" s="42"/>
      <c r="W172" s="42"/>
      <c r="X172" s="231"/>
    </row>
    <row r="173" spans="10:24">
      <c r="J173" s="42"/>
      <c r="K173" s="42"/>
      <c r="L173" s="42"/>
      <c r="M173" s="42"/>
      <c r="N173" s="42"/>
      <c r="O173" s="42"/>
      <c r="P173" s="42"/>
      <c r="Q173" s="42"/>
      <c r="W173" s="42"/>
      <c r="X173" s="231"/>
    </row>
    <row r="174" spans="10:24">
      <c r="J174" s="42"/>
      <c r="K174" s="42"/>
      <c r="L174" s="42"/>
      <c r="M174" s="42"/>
      <c r="N174" s="42"/>
      <c r="O174" s="42"/>
      <c r="P174" s="42"/>
      <c r="Q174" s="42"/>
      <c r="W174" s="42"/>
      <c r="X174" s="231"/>
    </row>
    <row r="175" spans="10:24">
      <c r="J175" s="42"/>
      <c r="K175" s="42"/>
      <c r="L175" s="42"/>
      <c r="M175" s="42"/>
      <c r="N175" s="42"/>
      <c r="O175" s="42"/>
      <c r="P175" s="42"/>
      <c r="Q175" s="42"/>
      <c r="W175" s="42"/>
      <c r="X175" s="231"/>
    </row>
    <row r="176" spans="10:24">
      <c r="J176" s="42"/>
      <c r="K176" s="42"/>
      <c r="L176" s="42"/>
      <c r="M176" s="42"/>
      <c r="N176" s="42"/>
      <c r="O176" s="42"/>
      <c r="P176" s="42"/>
      <c r="Q176" s="42"/>
      <c r="W176" s="42"/>
      <c r="X176" s="231"/>
    </row>
    <row r="177" spans="10:24">
      <c r="J177" s="42"/>
      <c r="K177" s="42"/>
      <c r="L177" s="42"/>
      <c r="M177" s="42"/>
      <c r="N177" s="42"/>
      <c r="O177" s="42"/>
      <c r="P177" s="42"/>
      <c r="Q177" s="42"/>
      <c r="W177" s="42"/>
      <c r="X177" s="231"/>
    </row>
    <row r="178" spans="10:24">
      <c r="J178" s="42"/>
      <c r="K178" s="42"/>
      <c r="L178" s="42"/>
      <c r="M178" s="42"/>
      <c r="N178" s="42"/>
      <c r="O178" s="42"/>
      <c r="P178" s="42"/>
      <c r="Q178" s="42"/>
      <c r="W178" s="42"/>
      <c r="X178" s="231"/>
    </row>
    <row r="179" spans="10:24">
      <c r="J179" s="42"/>
      <c r="K179" s="42"/>
      <c r="L179" s="42"/>
      <c r="M179" s="42"/>
      <c r="N179" s="42"/>
      <c r="O179" s="42"/>
      <c r="P179" s="42"/>
      <c r="Q179" s="42"/>
      <c r="W179" s="42"/>
      <c r="X179" s="231"/>
    </row>
    <row r="180" spans="10:24">
      <c r="J180" s="42"/>
      <c r="K180" s="42"/>
      <c r="L180" s="42"/>
      <c r="M180" s="42"/>
      <c r="N180" s="42"/>
      <c r="O180" s="42"/>
      <c r="P180" s="42"/>
      <c r="Q180" s="42"/>
      <c r="W180" s="42"/>
      <c r="X180" s="231"/>
    </row>
    <row r="181" spans="10:24">
      <c r="J181" s="42"/>
      <c r="K181" s="42"/>
      <c r="L181" s="42"/>
      <c r="M181" s="42"/>
      <c r="N181" s="42"/>
      <c r="O181" s="42"/>
      <c r="P181" s="42"/>
      <c r="Q181" s="42"/>
      <c r="W181" s="42"/>
      <c r="X181" s="231"/>
    </row>
    <row r="182" spans="10:24">
      <c r="J182" s="42"/>
      <c r="K182" s="42"/>
      <c r="L182" s="42"/>
      <c r="M182" s="42"/>
      <c r="N182" s="42"/>
      <c r="O182" s="42"/>
      <c r="P182" s="42"/>
      <c r="Q182" s="42"/>
      <c r="W182" s="42"/>
      <c r="X182" s="231"/>
    </row>
    <row r="183" spans="10:24">
      <c r="J183" s="42"/>
      <c r="K183" s="42"/>
      <c r="L183" s="42"/>
      <c r="M183" s="42"/>
      <c r="N183" s="42"/>
      <c r="O183" s="42"/>
      <c r="P183" s="42"/>
      <c r="Q183" s="42"/>
      <c r="W183" s="42"/>
      <c r="X183" s="231"/>
    </row>
    <row r="184" spans="10:24">
      <c r="J184" s="42"/>
      <c r="K184" s="42"/>
      <c r="L184" s="42"/>
      <c r="M184" s="42"/>
      <c r="N184" s="42"/>
      <c r="O184" s="42"/>
      <c r="P184" s="42"/>
      <c r="Q184" s="42"/>
      <c r="W184" s="42"/>
      <c r="X184" s="231"/>
    </row>
    <row r="185" spans="10:24">
      <c r="J185" s="42"/>
      <c r="K185" s="42"/>
      <c r="L185" s="42"/>
      <c r="M185" s="42"/>
      <c r="N185" s="42"/>
      <c r="O185" s="42"/>
      <c r="P185" s="42"/>
      <c r="Q185" s="42"/>
      <c r="W185" s="42"/>
      <c r="X185" s="231"/>
    </row>
    <row r="186" spans="10:24">
      <c r="J186" s="42"/>
      <c r="K186" s="42"/>
      <c r="L186" s="42"/>
      <c r="M186" s="42"/>
      <c r="N186" s="42"/>
      <c r="O186" s="42"/>
      <c r="P186" s="42"/>
      <c r="Q186" s="42"/>
      <c r="W186" s="42"/>
      <c r="X186" s="231"/>
    </row>
    <row r="187" spans="10:24">
      <c r="J187" s="42"/>
      <c r="K187" s="42"/>
      <c r="L187" s="42"/>
      <c r="M187" s="42"/>
      <c r="N187" s="42"/>
      <c r="O187" s="42"/>
      <c r="P187" s="42"/>
      <c r="Q187" s="42"/>
      <c r="W187" s="42"/>
      <c r="X187" s="231"/>
    </row>
    <row r="188" spans="10:24">
      <c r="J188" s="42"/>
      <c r="K188" s="42"/>
      <c r="L188" s="42"/>
      <c r="M188" s="42"/>
      <c r="N188" s="42"/>
      <c r="O188" s="42"/>
      <c r="P188" s="42"/>
      <c r="Q188" s="42"/>
      <c r="W188" s="42"/>
      <c r="X188" s="231"/>
    </row>
    <row r="189" spans="10:24">
      <c r="J189" s="42"/>
      <c r="K189" s="42"/>
      <c r="L189" s="42"/>
      <c r="M189" s="42"/>
      <c r="N189" s="42"/>
      <c r="O189" s="42"/>
      <c r="P189" s="42"/>
      <c r="Q189" s="42"/>
      <c r="W189" s="42"/>
      <c r="X189" s="231"/>
    </row>
    <row r="190" spans="10:24">
      <c r="J190" s="42"/>
      <c r="K190" s="42"/>
      <c r="L190" s="42"/>
      <c r="M190" s="42"/>
      <c r="N190" s="42"/>
      <c r="O190" s="42"/>
      <c r="P190" s="42"/>
      <c r="Q190" s="42"/>
      <c r="W190" s="42"/>
      <c r="X190" s="231"/>
    </row>
    <row r="191" spans="10:24">
      <c r="J191" s="42"/>
      <c r="K191" s="42"/>
      <c r="L191" s="42"/>
      <c r="M191" s="42"/>
      <c r="N191" s="42"/>
      <c r="O191" s="42"/>
      <c r="P191" s="42"/>
      <c r="Q191" s="42"/>
      <c r="W191" s="42"/>
      <c r="X191" s="231"/>
    </row>
    <row r="192" spans="10:24">
      <c r="J192" s="42"/>
      <c r="K192" s="42"/>
      <c r="L192" s="42"/>
      <c r="M192" s="42"/>
      <c r="N192" s="42"/>
      <c r="O192" s="42"/>
      <c r="P192" s="42"/>
      <c r="Q192" s="42"/>
      <c r="W192" s="42"/>
      <c r="X192" s="231"/>
    </row>
    <row r="193" spans="10:24">
      <c r="J193" s="42"/>
      <c r="K193" s="42"/>
      <c r="L193" s="42"/>
      <c r="M193" s="42"/>
      <c r="N193" s="42"/>
      <c r="O193" s="42"/>
      <c r="P193" s="42"/>
      <c r="Q193" s="42"/>
      <c r="W193" s="42"/>
      <c r="X193" s="231"/>
    </row>
    <row r="194" spans="10:24">
      <c r="J194" s="42"/>
      <c r="K194" s="42"/>
      <c r="L194" s="42"/>
      <c r="M194" s="42"/>
      <c r="N194" s="42"/>
      <c r="O194" s="42"/>
      <c r="P194" s="42"/>
      <c r="Q194" s="42"/>
      <c r="W194" s="42"/>
      <c r="X194" s="231"/>
    </row>
    <row r="195" spans="10:24">
      <c r="J195" s="42"/>
      <c r="K195" s="42"/>
      <c r="L195" s="42"/>
      <c r="M195" s="42"/>
      <c r="N195" s="42"/>
      <c r="O195" s="42"/>
      <c r="P195" s="42"/>
      <c r="Q195" s="42"/>
      <c r="W195" s="42"/>
      <c r="X195" s="231"/>
    </row>
    <row r="196" spans="10:24">
      <c r="J196" s="42"/>
      <c r="K196" s="42"/>
      <c r="L196" s="42"/>
      <c r="M196" s="42"/>
      <c r="N196" s="42"/>
      <c r="O196" s="42"/>
      <c r="P196" s="42"/>
      <c r="Q196" s="42"/>
      <c r="W196" s="42"/>
      <c r="X196" s="231"/>
    </row>
    <row r="197" spans="10:24">
      <c r="J197" s="42"/>
      <c r="K197" s="42"/>
      <c r="L197" s="42"/>
      <c r="M197" s="42"/>
      <c r="N197" s="42"/>
      <c r="O197" s="42"/>
      <c r="P197" s="42"/>
      <c r="Q197" s="42"/>
      <c r="W197" s="42"/>
      <c r="X197" s="231"/>
    </row>
    <row r="198" spans="10:24">
      <c r="J198" s="42"/>
      <c r="K198" s="42"/>
      <c r="L198" s="42"/>
      <c r="M198" s="42"/>
      <c r="N198" s="42"/>
      <c r="O198" s="42"/>
      <c r="P198" s="42"/>
      <c r="Q198" s="42"/>
      <c r="W198" s="42"/>
      <c r="X198" s="231"/>
    </row>
    <row r="199" spans="10:24">
      <c r="J199" s="42"/>
      <c r="K199" s="42"/>
      <c r="L199" s="42"/>
      <c r="M199" s="42"/>
      <c r="N199" s="42"/>
      <c r="O199" s="42"/>
      <c r="P199" s="42"/>
      <c r="Q199" s="42"/>
      <c r="W199" s="42"/>
      <c r="X199" s="231"/>
    </row>
    <row r="200" spans="10:24">
      <c r="J200" s="42"/>
      <c r="K200" s="42"/>
      <c r="L200" s="42"/>
      <c r="M200" s="42"/>
      <c r="N200" s="42"/>
      <c r="O200" s="42"/>
      <c r="P200" s="42"/>
      <c r="Q200" s="42"/>
      <c r="W200" s="42"/>
      <c r="X200" s="231"/>
    </row>
    <row r="201" spans="10:24">
      <c r="J201" s="42"/>
      <c r="K201" s="42"/>
      <c r="L201" s="42"/>
      <c r="M201" s="42"/>
      <c r="N201" s="42"/>
      <c r="O201" s="42"/>
      <c r="P201" s="42"/>
      <c r="Q201" s="42"/>
      <c r="W201" s="42"/>
      <c r="X201" s="231"/>
    </row>
    <row r="202" spans="10:24">
      <c r="J202" s="42"/>
      <c r="K202" s="42"/>
      <c r="L202" s="42"/>
      <c r="M202" s="42"/>
      <c r="N202" s="42"/>
      <c r="O202" s="42"/>
      <c r="P202" s="42"/>
      <c r="Q202" s="42"/>
      <c r="W202" s="42"/>
      <c r="X202" s="231"/>
    </row>
    <row r="203" spans="10:24">
      <c r="J203" s="42"/>
      <c r="K203" s="42"/>
      <c r="L203" s="42"/>
      <c r="M203" s="42"/>
      <c r="N203" s="42"/>
      <c r="O203" s="42"/>
      <c r="P203" s="42"/>
      <c r="Q203" s="42"/>
      <c r="W203" s="42"/>
      <c r="X203" s="231"/>
    </row>
    <row r="204" spans="10:24">
      <c r="J204" s="42"/>
      <c r="K204" s="42"/>
      <c r="L204" s="42"/>
      <c r="M204" s="42"/>
      <c r="N204" s="42"/>
      <c r="O204" s="42"/>
      <c r="P204" s="42"/>
      <c r="Q204" s="42"/>
      <c r="W204" s="42"/>
      <c r="X204" s="231"/>
    </row>
    <row r="205" spans="10:24">
      <c r="J205" s="42"/>
      <c r="K205" s="42"/>
      <c r="L205" s="42"/>
      <c r="M205" s="42"/>
      <c r="N205" s="42"/>
      <c r="O205" s="42"/>
      <c r="P205" s="42"/>
      <c r="Q205" s="42"/>
      <c r="W205" s="42"/>
      <c r="X205" s="231"/>
    </row>
    <row r="206" spans="10:24">
      <c r="J206" s="42"/>
      <c r="K206" s="42"/>
      <c r="L206" s="42"/>
      <c r="M206" s="42"/>
      <c r="N206" s="42"/>
      <c r="O206" s="42"/>
      <c r="P206" s="42"/>
      <c r="Q206" s="42"/>
      <c r="W206" s="42"/>
      <c r="X206" s="231"/>
    </row>
    <row r="207" spans="10:24">
      <c r="J207" s="42"/>
      <c r="K207" s="42"/>
      <c r="L207" s="42"/>
      <c r="M207" s="42"/>
      <c r="N207" s="42"/>
      <c r="O207" s="42"/>
      <c r="P207" s="42"/>
      <c r="Q207" s="42"/>
      <c r="W207" s="42"/>
      <c r="X207" s="231"/>
    </row>
    <row r="208" spans="10:24">
      <c r="J208" s="42"/>
      <c r="K208" s="42"/>
      <c r="L208" s="42"/>
      <c r="M208" s="42"/>
      <c r="N208" s="42"/>
      <c r="O208" s="42"/>
      <c r="P208" s="42"/>
      <c r="Q208" s="42"/>
      <c r="W208" s="42"/>
      <c r="X208" s="231"/>
    </row>
    <row r="209" spans="10:24">
      <c r="J209" s="42"/>
      <c r="K209" s="42"/>
      <c r="L209" s="42"/>
      <c r="M209" s="42"/>
      <c r="N209" s="42"/>
      <c r="O209" s="42"/>
      <c r="P209" s="42"/>
      <c r="Q209" s="42"/>
      <c r="W209" s="42"/>
      <c r="X209" s="231"/>
    </row>
    <row r="210" spans="10:24">
      <c r="J210" s="42"/>
      <c r="K210" s="42"/>
      <c r="L210" s="42"/>
      <c r="M210" s="42"/>
      <c r="N210" s="42"/>
      <c r="O210" s="42"/>
      <c r="P210" s="42"/>
      <c r="Q210" s="42"/>
      <c r="W210" s="42"/>
      <c r="X210" s="231"/>
    </row>
  </sheetData>
  <mergeCells count="153">
    <mergeCell ref="V8:W8"/>
    <mergeCell ref="V9:W9"/>
    <mergeCell ref="V10:W10"/>
    <mergeCell ref="V11:W11"/>
    <mergeCell ref="T9:U9"/>
    <mergeCell ref="T10:U10"/>
    <mergeCell ref="T11:U11"/>
    <mergeCell ref="D16:E16"/>
    <mergeCell ref="J16:K16"/>
    <mergeCell ref="L16:M16"/>
    <mergeCell ref="P16:Q16"/>
    <mergeCell ref="D9:E9"/>
    <mergeCell ref="D10:E10"/>
    <mergeCell ref="D11:E11"/>
    <mergeCell ref="F11:G11"/>
    <mergeCell ref="H11:I11"/>
    <mergeCell ref="D15:E15"/>
    <mergeCell ref="F15:G15"/>
    <mergeCell ref="H15:I15"/>
    <mergeCell ref="J15:K15"/>
    <mergeCell ref="L15:M15"/>
    <mergeCell ref="N15:O15"/>
    <mergeCell ref="P15:Q15"/>
    <mergeCell ref="R15:S15"/>
    <mergeCell ref="V15:W15"/>
    <mergeCell ref="T87:U87"/>
    <mergeCell ref="T88:U88"/>
    <mergeCell ref="T70:U70"/>
    <mergeCell ref="T71:U71"/>
    <mergeCell ref="T72:U72"/>
    <mergeCell ref="T73:U73"/>
    <mergeCell ref="T74:U74"/>
    <mergeCell ref="J11:K11"/>
    <mergeCell ref="L11:M11"/>
    <mergeCell ref="N11:O11"/>
    <mergeCell ref="P11:Q11"/>
    <mergeCell ref="R11:S11"/>
    <mergeCell ref="T15:U15"/>
    <mergeCell ref="N16:O16"/>
    <mergeCell ref="T58:U58"/>
    <mergeCell ref="R16:S16"/>
    <mergeCell ref="T16:U16"/>
    <mergeCell ref="H84:S86"/>
    <mergeCell ref="H87:S89"/>
    <mergeCell ref="R17:S17"/>
    <mergeCell ref="J17:K17"/>
    <mergeCell ref="P18:Q18"/>
    <mergeCell ref="R18:S18"/>
    <mergeCell ref="E83:G83"/>
    <mergeCell ref="B84:D86"/>
    <mergeCell ref="B75:D77"/>
    <mergeCell ref="T65:U65"/>
    <mergeCell ref="T66:U66"/>
    <mergeCell ref="T67:U67"/>
    <mergeCell ref="T68:U68"/>
    <mergeCell ref="T69:U69"/>
    <mergeCell ref="T53:U53"/>
    <mergeCell ref="T62:U62"/>
    <mergeCell ref="T63:U63"/>
    <mergeCell ref="T64:U64"/>
    <mergeCell ref="T85:U85"/>
    <mergeCell ref="T86:U86"/>
    <mergeCell ref="T59:U59"/>
    <mergeCell ref="T60:U60"/>
    <mergeCell ref="T61:U61"/>
    <mergeCell ref="B78:D80"/>
    <mergeCell ref="E78:G78"/>
    <mergeCell ref="E79:G79"/>
    <mergeCell ref="E80:G80"/>
    <mergeCell ref="B69:D71"/>
    <mergeCell ref="E69:G69"/>
    <mergeCell ref="E70:G70"/>
    <mergeCell ref="B87:D89"/>
    <mergeCell ref="T89:U89"/>
    <mergeCell ref="T80:U80"/>
    <mergeCell ref="T81:U81"/>
    <mergeCell ref="T82:U82"/>
    <mergeCell ref="T83:U83"/>
    <mergeCell ref="T84:U84"/>
    <mergeCell ref="T75:U75"/>
    <mergeCell ref="T76:U76"/>
    <mergeCell ref="T77:U77"/>
    <mergeCell ref="T78:U78"/>
    <mergeCell ref="T79:U79"/>
    <mergeCell ref="E84:G84"/>
    <mergeCell ref="E85:G85"/>
    <mergeCell ref="E86:G86"/>
    <mergeCell ref="E87:G87"/>
    <mergeCell ref="E88:G88"/>
    <mergeCell ref="E89:G89"/>
    <mergeCell ref="B81:D83"/>
    <mergeCell ref="E81:G81"/>
    <mergeCell ref="E82:G82"/>
    <mergeCell ref="E75:G75"/>
    <mergeCell ref="E76:G76"/>
    <mergeCell ref="E77:G77"/>
    <mergeCell ref="E54:G54"/>
    <mergeCell ref="E55:G55"/>
    <mergeCell ref="E56:G56"/>
    <mergeCell ref="E57:G57"/>
    <mergeCell ref="E71:G71"/>
    <mergeCell ref="B72:D74"/>
    <mergeCell ref="E72:G72"/>
    <mergeCell ref="E73:G73"/>
    <mergeCell ref="E74:G74"/>
    <mergeCell ref="B66:D68"/>
    <mergeCell ref="E66:G66"/>
    <mergeCell ref="E67:G67"/>
    <mergeCell ref="E68:G68"/>
    <mergeCell ref="B34:C34"/>
    <mergeCell ref="E65:G65"/>
    <mergeCell ref="H18:I18"/>
    <mergeCell ref="H17:I17"/>
    <mergeCell ref="D17:E17"/>
    <mergeCell ref="D18:E18"/>
    <mergeCell ref="F17:G17"/>
    <mergeCell ref="N17:O17"/>
    <mergeCell ref="B18:C18"/>
    <mergeCell ref="B17:C17"/>
    <mergeCell ref="E58:G58"/>
    <mergeCell ref="E59:G59"/>
    <mergeCell ref="E60:G60"/>
    <mergeCell ref="E61:G61"/>
    <mergeCell ref="E62:G62"/>
    <mergeCell ref="E63:G63"/>
    <mergeCell ref="E64:G64"/>
    <mergeCell ref="B54:D56"/>
    <mergeCell ref="B57:D59"/>
    <mergeCell ref="B60:D62"/>
    <mergeCell ref="J18:K18"/>
    <mergeCell ref="L18:M18"/>
    <mergeCell ref="N18:O18"/>
    <mergeCell ref="B63:D65"/>
    <mergeCell ref="B16:C16"/>
    <mergeCell ref="F18:G18"/>
    <mergeCell ref="L17:M17"/>
    <mergeCell ref="H16:I16"/>
    <mergeCell ref="F16:G16"/>
    <mergeCell ref="V16:W16"/>
    <mergeCell ref="V17:W17"/>
    <mergeCell ref="V18:W18"/>
    <mergeCell ref="T17:U17"/>
    <mergeCell ref="P17:Q17"/>
    <mergeCell ref="V53:W53"/>
    <mergeCell ref="T54:U54"/>
    <mergeCell ref="T55:U55"/>
    <mergeCell ref="T56:U56"/>
    <mergeCell ref="T57:U57"/>
    <mergeCell ref="V35:W35"/>
    <mergeCell ref="V36:W36"/>
    <mergeCell ref="V37:W37"/>
    <mergeCell ref="T18:U18"/>
    <mergeCell ref="V34:W34"/>
  </mergeCells>
  <phoneticPr fontId="6" type="noConversion"/>
  <conditionalFormatting sqref="Y1:AB1048576">
    <cfRule type="containsText" dxfId="11" priority="1" operator="containsText" text="false">
      <formula>NOT(ISERROR(SEARCH("false",Y1)))</formula>
    </cfRule>
  </conditionalFormatting>
  <printOptions horizontalCentered="1"/>
  <pageMargins left="0.19685039370078741" right="0.19685039370078741" top="0.78740157480314965" bottom="0.39370078740157483" header="0.39370078740157483" footer="0.39370078740157483"/>
  <pageSetup paperSize="9" scale="70" orientation="portrait" r:id="rId1"/>
  <headerFooter alignWithMargins="0"/>
  <rowBreaks count="1" manualBreakCount="1">
    <brk id="5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T171"/>
  <sheetViews>
    <sheetView showZeros="0" zoomScale="80" zoomScaleNormal="80" zoomScaleSheetLayoutView="100" workbookViewId="0">
      <selection activeCell="R34" sqref="R34"/>
    </sheetView>
  </sheetViews>
  <sheetFormatPr defaultColWidth="9.125" defaultRowHeight="18.75" customHeight="1"/>
  <cols>
    <col min="1" max="1" width="2.25" style="17" customWidth="1"/>
    <col min="2" max="2" width="10.625" style="17" customWidth="1"/>
    <col min="3" max="17" width="7.625" style="17" customWidth="1"/>
    <col min="18" max="18" width="10.625" style="17" customWidth="1"/>
    <col min="19" max="19" width="10.375" style="17" customWidth="1"/>
    <col min="20" max="20" width="9.125" style="17" customWidth="1"/>
    <col min="21" max="32" width="6.125" style="17" customWidth="1"/>
    <col min="33" max="33" width="9.125" style="326" customWidth="1"/>
    <col min="34" max="34" width="9.125" style="17" customWidth="1"/>
    <col min="35" max="46" width="6.125" style="17" customWidth="1"/>
    <col min="47" max="49" width="9.125" style="17" customWidth="1"/>
    <col min="50" max="16384" width="9.125" style="17"/>
  </cols>
  <sheetData>
    <row r="1" spans="2:46" ht="18.75" customHeight="1"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</row>
    <row r="2" spans="2:46" s="11" customFormat="1" ht="18.75" customHeight="1">
      <c r="B2" s="11" t="s">
        <v>596</v>
      </c>
      <c r="T2" s="82" t="s">
        <v>56</v>
      </c>
      <c r="U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15"/>
      <c r="AH2" s="82" t="s">
        <v>57</v>
      </c>
      <c r="AI2" s="43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2:46" s="11" customFormat="1" ht="18.75" customHeight="1">
      <c r="B3" s="11" t="s">
        <v>0</v>
      </c>
      <c r="P3" s="291"/>
      <c r="Q3" s="83"/>
      <c r="R3" s="83" t="s">
        <v>121</v>
      </c>
      <c r="T3" s="45" t="s">
        <v>65</v>
      </c>
      <c r="U3" s="4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15"/>
      <c r="AH3" s="45" t="s">
        <v>65</v>
      </c>
      <c r="AI3" s="43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</row>
    <row r="4" spans="2:46" s="11" customFormat="1" ht="18.75" customHeight="1">
      <c r="B4" s="1220" t="s">
        <v>54</v>
      </c>
      <c r="C4" s="577" t="s">
        <v>66</v>
      </c>
      <c r="D4" s="575"/>
      <c r="E4" s="583" t="s">
        <v>28</v>
      </c>
      <c r="F4" s="576"/>
      <c r="G4" s="577" t="s">
        <v>29</v>
      </c>
      <c r="H4" s="575"/>
      <c r="I4" s="583" t="s">
        <v>30</v>
      </c>
      <c r="J4" s="576"/>
      <c r="K4" s="577" t="s">
        <v>31</v>
      </c>
      <c r="L4" s="575"/>
      <c r="M4" s="583" t="s">
        <v>32</v>
      </c>
      <c r="N4" s="576"/>
      <c r="O4" s="583" t="s">
        <v>4</v>
      </c>
      <c r="P4" s="574"/>
      <c r="Q4" s="576"/>
      <c r="R4" s="1224" t="s">
        <v>541</v>
      </c>
      <c r="T4" s="47" t="s">
        <v>54</v>
      </c>
      <c r="U4" s="48"/>
      <c r="V4" s="49" t="s">
        <v>158</v>
      </c>
      <c r="W4" s="49" t="s">
        <v>159</v>
      </c>
      <c r="X4" s="49" t="s">
        <v>160</v>
      </c>
      <c r="Y4" s="49" t="s">
        <v>161</v>
      </c>
      <c r="Z4" s="49" t="s">
        <v>162</v>
      </c>
      <c r="AA4" s="49" t="s">
        <v>163</v>
      </c>
      <c r="AB4" s="49" t="s">
        <v>164</v>
      </c>
      <c r="AC4" s="49" t="s">
        <v>165</v>
      </c>
      <c r="AD4" s="49" t="s">
        <v>166</v>
      </c>
      <c r="AE4" s="49" t="s">
        <v>167</v>
      </c>
      <c r="AF4" s="50" t="s">
        <v>4</v>
      </c>
      <c r="AG4" s="415"/>
      <c r="AH4" s="47" t="s">
        <v>54</v>
      </c>
      <c r="AI4" s="48"/>
      <c r="AJ4" s="49" t="s">
        <v>168</v>
      </c>
      <c r="AK4" s="49" t="s">
        <v>169</v>
      </c>
      <c r="AL4" s="49" t="s">
        <v>170</v>
      </c>
      <c r="AM4" s="49" t="s">
        <v>171</v>
      </c>
      <c r="AN4" s="49" t="s">
        <v>162</v>
      </c>
      <c r="AO4" s="49" t="s">
        <v>163</v>
      </c>
      <c r="AP4" s="49" t="s">
        <v>164</v>
      </c>
      <c r="AQ4" s="49" t="s">
        <v>165</v>
      </c>
      <c r="AR4" s="49" t="s">
        <v>166</v>
      </c>
      <c r="AS4" s="49" t="s">
        <v>167</v>
      </c>
      <c r="AT4" s="50" t="s">
        <v>4</v>
      </c>
    </row>
    <row r="5" spans="2:46" s="11" customFormat="1" ht="18.75" customHeight="1">
      <c r="B5" s="1221"/>
      <c r="C5" s="620" t="s">
        <v>357</v>
      </c>
      <c r="D5" s="618" t="s">
        <v>431</v>
      </c>
      <c r="E5" s="617" t="s">
        <v>357</v>
      </c>
      <c r="F5" s="619" t="s">
        <v>431</v>
      </c>
      <c r="G5" s="620" t="s">
        <v>357</v>
      </c>
      <c r="H5" s="618" t="s">
        <v>431</v>
      </c>
      <c r="I5" s="617" t="s">
        <v>357</v>
      </c>
      <c r="J5" s="619" t="s">
        <v>431</v>
      </c>
      <c r="K5" s="620" t="s">
        <v>357</v>
      </c>
      <c r="L5" s="618" t="s">
        <v>431</v>
      </c>
      <c r="M5" s="617" t="s">
        <v>357</v>
      </c>
      <c r="N5" s="619" t="s">
        <v>431</v>
      </c>
      <c r="O5" s="617" t="s">
        <v>357</v>
      </c>
      <c r="P5" s="621" t="s">
        <v>431</v>
      </c>
      <c r="Q5" s="622" t="s">
        <v>172</v>
      </c>
      <c r="R5" s="1225"/>
      <c r="T5" s="1212" t="s">
        <v>150</v>
      </c>
      <c r="U5" s="51" t="s">
        <v>173</v>
      </c>
      <c r="V5" s="51">
        <f>V22+V39+V56+V73+V90+V107+V124+V141+V158</f>
        <v>6</v>
      </c>
      <c r="W5" s="51">
        <f t="shared" ref="W5:AE5" si="0">W22+W39+W56+W73+W90+W107+W124+W141+W158</f>
        <v>0</v>
      </c>
      <c r="X5" s="51">
        <f t="shared" si="0"/>
        <v>1</v>
      </c>
      <c r="Y5" s="51">
        <f t="shared" si="0"/>
        <v>1</v>
      </c>
      <c r="Z5" s="51">
        <f t="shared" si="0"/>
        <v>1</v>
      </c>
      <c r="AA5" s="51">
        <f t="shared" si="0"/>
        <v>1</v>
      </c>
      <c r="AB5" s="51">
        <f t="shared" si="0"/>
        <v>0</v>
      </c>
      <c r="AC5" s="51">
        <f t="shared" si="0"/>
        <v>0</v>
      </c>
      <c r="AD5" s="51">
        <f t="shared" si="0"/>
        <v>1</v>
      </c>
      <c r="AE5" s="51">
        <f t="shared" si="0"/>
        <v>0</v>
      </c>
      <c r="AF5" s="52">
        <f>SUM(V5:AE5)</f>
        <v>11</v>
      </c>
      <c r="AG5" s="415"/>
      <c r="AH5" s="1212" t="s">
        <v>150</v>
      </c>
      <c r="AI5" s="51" t="s">
        <v>174</v>
      </c>
      <c r="AJ5" s="51">
        <f t="shared" ref="AJ5:AJ10" si="1">AJ22+AJ39+AJ56+AJ73+AJ90+AJ107+AJ124+AJ141+AJ158</f>
        <v>0</v>
      </c>
      <c r="AK5" s="51">
        <f t="shared" ref="AK5:AS5" si="2">AK22+AK39+AK56+AK73+AK90+AK107+AK124+AK141+AK158</f>
        <v>0</v>
      </c>
      <c r="AL5" s="51">
        <f t="shared" si="2"/>
        <v>0</v>
      </c>
      <c r="AM5" s="51">
        <f t="shared" si="2"/>
        <v>0</v>
      </c>
      <c r="AN5" s="51">
        <f t="shared" si="2"/>
        <v>0</v>
      </c>
      <c r="AO5" s="51">
        <f t="shared" si="2"/>
        <v>0</v>
      </c>
      <c r="AP5" s="51">
        <f t="shared" si="2"/>
        <v>0</v>
      </c>
      <c r="AQ5" s="51">
        <f t="shared" si="2"/>
        <v>0</v>
      </c>
      <c r="AR5" s="51">
        <f t="shared" si="2"/>
        <v>0</v>
      </c>
      <c r="AS5" s="51">
        <f t="shared" si="2"/>
        <v>0</v>
      </c>
      <c r="AT5" s="52">
        <f t="shared" ref="AT5:AT18" si="3">SUM(AJ5:AS5)</f>
        <v>0</v>
      </c>
    </row>
    <row r="6" spans="2:46" s="11" customFormat="1" ht="18.75" customHeight="1">
      <c r="B6" s="578" t="s">
        <v>175</v>
      </c>
      <c r="C6" s="460">
        <f>$V$5</f>
        <v>6</v>
      </c>
      <c r="D6" s="444">
        <f>$V$12</f>
        <v>2</v>
      </c>
      <c r="E6" s="121">
        <f>$V$6</f>
        <v>1</v>
      </c>
      <c r="F6" s="62">
        <f>$V$13</f>
        <v>1</v>
      </c>
      <c r="G6" s="460">
        <f>$V$7</f>
        <v>5</v>
      </c>
      <c r="H6" s="444">
        <f>$V$14</f>
        <v>10</v>
      </c>
      <c r="I6" s="121">
        <f>$V$8</f>
        <v>1</v>
      </c>
      <c r="J6" s="62">
        <f>$V$15</f>
        <v>6</v>
      </c>
      <c r="K6" s="460">
        <f>$V$9</f>
        <v>2</v>
      </c>
      <c r="L6" s="444">
        <f>$V$16</f>
        <v>5</v>
      </c>
      <c r="M6" s="121">
        <f>$V$10</f>
        <v>1</v>
      </c>
      <c r="N6" s="62">
        <f>$V$17</f>
        <v>5</v>
      </c>
      <c r="O6" s="121">
        <f>SUM(C6,E6,G6,I6,K6,M6)</f>
        <v>16</v>
      </c>
      <c r="P6" s="313">
        <f>SUM(D6,F6,H6,J6,L6,N6)</f>
        <v>29</v>
      </c>
      <c r="Q6" s="62">
        <f>SUM(O6:P6)</f>
        <v>45</v>
      </c>
      <c r="R6" s="937">
        <f>Q6/$Q$16</f>
        <v>0.1465798045602606</v>
      </c>
      <c r="S6" s="314">
        <f>R6/$R$16</f>
        <v>0.1465798045602606</v>
      </c>
      <c r="T6" s="1213"/>
      <c r="U6" s="53" t="s">
        <v>28</v>
      </c>
      <c r="V6" s="53">
        <f t="shared" ref="V6:V10" si="4">V23+V40+V57+V74+V91+V108+V125+V142+V159</f>
        <v>1</v>
      </c>
      <c r="W6" s="53">
        <f t="shared" ref="W6:AE6" si="5">W23+W40+W57+W74+W91+W108+W125+W142+W159</f>
        <v>0</v>
      </c>
      <c r="X6" s="53">
        <f t="shared" si="5"/>
        <v>0</v>
      </c>
      <c r="Y6" s="53">
        <f t="shared" si="5"/>
        <v>0</v>
      </c>
      <c r="Z6" s="53">
        <f t="shared" si="5"/>
        <v>3</v>
      </c>
      <c r="AA6" s="53">
        <f t="shared" si="5"/>
        <v>1</v>
      </c>
      <c r="AB6" s="53">
        <f t="shared" si="5"/>
        <v>0</v>
      </c>
      <c r="AC6" s="53">
        <f t="shared" si="5"/>
        <v>0</v>
      </c>
      <c r="AD6" s="53">
        <f t="shared" si="5"/>
        <v>1</v>
      </c>
      <c r="AE6" s="53">
        <f t="shared" si="5"/>
        <v>0</v>
      </c>
      <c r="AF6" s="54">
        <f t="shared" ref="AF6:AF18" si="6">SUM(V6:AE6)</f>
        <v>6</v>
      </c>
      <c r="AG6" s="415"/>
      <c r="AH6" s="1213"/>
      <c r="AI6" s="53" t="s">
        <v>176</v>
      </c>
      <c r="AJ6" s="53">
        <f t="shared" si="1"/>
        <v>0</v>
      </c>
      <c r="AK6" s="53">
        <f t="shared" ref="AK6:AS6" si="7">AK23+AK40+AK57+AK74+AK91+AK108+AK125+AK142+AK159</f>
        <v>0</v>
      </c>
      <c r="AL6" s="53">
        <f t="shared" si="7"/>
        <v>0</v>
      </c>
      <c r="AM6" s="53">
        <f t="shared" si="7"/>
        <v>0</v>
      </c>
      <c r="AN6" s="53">
        <f t="shared" si="7"/>
        <v>0</v>
      </c>
      <c r="AO6" s="53">
        <f t="shared" si="7"/>
        <v>0</v>
      </c>
      <c r="AP6" s="53">
        <f t="shared" si="7"/>
        <v>0</v>
      </c>
      <c r="AQ6" s="53">
        <f t="shared" si="7"/>
        <v>0</v>
      </c>
      <c r="AR6" s="53">
        <f t="shared" si="7"/>
        <v>0</v>
      </c>
      <c r="AS6" s="53">
        <f t="shared" si="7"/>
        <v>0</v>
      </c>
      <c r="AT6" s="54">
        <f t="shared" si="3"/>
        <v>0</v>
      </c>
    </row>
    <row r="7" spans="2:46" s="11" customFormat="1" ht="18.75" customHeight="1">
      <c r="B7" s="579" t="s">
        <v>177</v>
      </c>
      <c r="C7" s="459">
        <f>$W$5</f>
        <v>0</v>
      </c>
      <c r="D7" s="568">
        <f>$W$12</f>
        <v>5</v>
      </c>
      <c r="E7" s="118">
        <f>$W$6</f>
        <v>0</v>
      </c>
      <c r="F7" s="315">
        <f>$W$13</f>
        <v>2</v>
      </c>
      <c r="G7" s="459">
        <f>$W$7</f>
        <v>4</v>
      </c>
      <c r="H7" s="568">
        <f>$W$14</f>
        <v>7</v>
      </c>
      <c r="I7" s="118">
        <f>$W$8</f>
        <v>2</v>
      </c>
      <c r="J7" s="315">
        <f>$W$15</f>
        <v>9</v>
      </c>
      <c r="K7" s="459">
        <f>$W$9</f>
        <v>0</v>
      </c>
      <c r="L7" s="568">
        <f>$W$16</f>
        <v>5</v>
      </c>
      <c r="M7" s="118">
        <f>$W$10</f>
        <v>1</v>
      </c>
      <c r="N7" s="315">
        <f>$W$17</f>
        <v>6</v>
      </c>
      <c r="O7" s="118">
        <f t="shared" ref="O7:O15" si="8">SUM(C7,E7,G7,I7,K7,M7)</f>
        <v>7</v>
      </c>
      <c r="P7" s="512">
        <f t="shared" ref="P7:P15" si="9">SUM(D7,F7,H7,J7,L7,N7)</f>
        <v>34</v>
      </c>
      <c r="Q7" s="315">
        <f t="shared" ref="Q7:Q15" si="10">SUM(O7:P7)</f>
        <v>41</v>
      </c>
      <c r="R7" s="938">
        <f t="shared" ref="R7:R16" si="11">Q7/$Q$16</f>
        <v>0.13355048859934854</v>
      </c>
      <c r="S7" s="314">
        <f t="shared" ref="S7:S16" si="12">R7/$R$16</f>
        <v>0.13355048859934854</v>
      </c>
      <c r="T7" s="1213"/>
      <c r="U7" s="53" t="s">
        <v>29</v>
      </c>
      <c r="V7" s="53">
        <f t="shared" si="4"/>
        <v>5</v>
      </c>
      <c r="W7" s="53">
        <f t="shared" ref="W7:AE7" si="13">W24+W41+W58+W75+W92+W109+W126+W143+W160</f>
        <v>4</v>
      </c>
      <c r="X7" s="53">
        <f t="shared" si="13"/>
        <v>2</v>
      </c>
      <c r="Y7" s="53">
        <f t="shared" si="13"/>
        <v>1</v>
      </c>
      <c r="Z7" s="53">
        <f t="shared" si="13"/>
        <v>0</v>
      </c>
      <c r="AA7" s="53">
        <f t="shared" si="13"/>
        <v>0</v>
      </c>
      <c r="AB7" s="53">
        <f t="shared" si="13"/>
        <v>0</v>
      </c>
      <c r="AC7" s="53">
        <f t="shared" si="13"/>
        <v>0</v>
      </c>
      <c r="AD7" s="53">
        <f t="shared" si="13"/>
        <v>2</v>
      </c>
      <c r="AE7" s="53">
        <f t="shared" si="13"/>
        <v>1</v>
      </c>
      <c r="AF7" s="54">
        <f t="shared" si="6"/>
        <v>15</v>
      </c>
      <c r="AG7" s="415"/>
      <c r="AH7" s="1213"/>
      <c r="AI7" s="53" t="s">
        <v>33</v>
      </c>
      <c r="AJ7" s="53">
        <f t="shared" si="1"/>
        <v>0</v>
      </c>
      <c r="AK7" s="53">
        <f t="shared" ref="AK7:AS7" si="14">AK24+AK41+AK58+AK75+AK92+AK109+AK126+AK143+AK160</f>
        <v>0</v>
      </c>
      <c r="AL7" s="53">
        <f t="shared" si="14"/>
        <v>0</v>
      </c>
      <c r="AM7" s="53">
        <f t="shared" si="14"/>
        <v>0</v>
      </c>
      <c r="AN7" s="53">
        <f t="shared" si="14"/>
        <v>0</v>
      </c>
      <c r="AO7" s="53">
        <f t="shared" si="14"/>
        <v>0</v>
      </c>
      <c r="AP7" s="53">
        <f t="shared" si="14"/>
        <v>0</v>
      </c>
      <c r="AQ7" s="53">
        <f t="shared" si="14"/>
        <v>0</v>
      </c>
      <c r="AR7" s="53">
        <f t="shared" si="14"/>
        <v>0</v>
      </c>
      <c r="AS7" s="53">
        <f t="shared" si="14"/>
        <v>0</v>
      </c>
      <c r="AT7" s="54">
        <f t="shared" si="3"/>
        <v>0</v>
      </c>
    </row>
    <row r="8" spans="2:46" s="11" customFormat="1" ht="18.75" customHeight="1">
      <c r="B8" s="579" t="s">
        <v>178</v>
      </c>
      <c r="C8" s="459">
        <f>$X$5</f>
        <v>1</v>
      </c>
      <c r="D8" s="568">
        <f>$X$12</f>
        <v>6</v>
      </c>
      <c r="E8" s="118">
        <f>$X$6</f>
        <v>0</v>
      </c>
      <c r="F8" s="315">
        <f>$X$13</f>
        <v>1</v>
      </c>
      <c r="G8" s="459">
        <f>$X$7</f>
        <v>2</v>
      </c>
      <c r="H8" s="568">
        <f>$X$14</f>
        <v>13</v>
      </c>
      <c r="I8" s="118">
        <f>$X$8</f>
        <v>2</v>
      </c>
      <c r="J8" s="315">
        <f>$X$15</f>
        <v>24</v>
      </c>
      <c r="K8" s="459">
        <f>$X$9</f>
        <v>2</v>
      </c>
      <c r="L8" s="568">
        <f>$X$16</f>
        <v>18</v>
      </c>
      <c r="M8" s="118">
        <f>$X$10</f>
        <v>1</v>
      </c>
      <c r="N8" s="315">
        <f>$X$17</f>
        <v>23</v>
      </c>
      <c r="O8" s="118">
        <f t="shared" si="8"/>
        <v>8</v>
      </c>
      <c r="P8" s="512">
        <f t="shared" si="9"/>
        <v>85</v>
      </c>
      <c r="Q8" s="315">
        <f t="shared" si="10"/>
        <v>93</v>
      </c>
      <c r="R8" s="938">
        <f t="shared" si="11"/>
        <v>0.30293159609120524</v>
      </c>
      <c r="S8" s="314">
        <f t="shared" si="12"/>
        <v>0.30293159609120524</v>
      </c>
      <c r="T8" s="1213"/>
      <c r="U8" s="53" t="s">
        <v>30</v>
      </c>
      <c r="V8" s="53">
        <f t="shared" si="4"/>
        <v>1</v>
      </c>
      <c r="W8" s="53">
        <f t="shared" ref="W8:AE8" si="15">W25+W42+W59+W76+W93+W110+W127+W144+W161</f>
        <v>2</v>
      </c>
      <c r="X8" s="53">
        <f t="shared" si="15"/>
        <v>2</v>
      </c>
      <c r="Y8" s="53">
        <f t="shared" si="15"/>
        <v>1</v>
      </c>
      <c r="Z8" s="53">
        <f t="shared" si="15"/>
        <v>3</v>
      </c>
      <c r="AA8" s="53">
        <f t="shared" si="15"/>
        <v>2</v>
      </c>
      <c r="AB8" s="53">
        <f t="shared" si="15"/>
        <v>0</v>
      </c>
      <c r="AC8" s="53">
        <f t="shared" si="15"/>
        <v>2</v>
      </c>
      <c r="AD8" s="53">
        <f t="shared" si="15"/>
        <v>0</v>
      </c>
      <c r="AE8" s="53">
        <f t="shared" si="15"/>
        <v>0</v>
      </c>
      <c r="AF8" s="54">
        <f t="shared" si="6"/>
        <v>13</v>
      </c>
      <c r="AG8" s="415"/>
      <c r="AH8" s="1213"/>
      <c r="AI8" s="53" t="s">
        <v>34</v>
      </c>
      <c r="AJ8" s="53">
        <f t="shared" si="1"/>
        <v>0</v>
      </c>
      <c r="AK8" s="53">
        <f t="shared" ref="AK8:AS8" si="16">AK25+AK42+AK59+AK76+AK93+AK110+AK127+AK144+AK161</f>
        <v>0</v>
      </c>
      <c r="AL8" s="53">
        <f t="shared" si="16"/>
        <v>0</v>
      </c>
      <c r="AM8" s="53">
        <f t="shared" si="16"/>
        <v>0</v>
      </c>
      <c r="AN8" s="53">
        <f t="shared" si="16"/>
        <v>0</v>
      </c>
      <c r="AO8" s="53">
        <f t="shared" si="16"/>
        <v>0</v>
      </c>
      <c r="AP8" s="53">
        <f t="shared" si="16"/>
        <v>0</v>
      </c>
      <c r="AQ8" s="53">
        <f t="shared" si="16"/>
        <v>0</v>
      </c>
      <c r="AR8" s="53">
        <f t="shared" si="16"/>
        <v>0</v>
      </c>
      <c r="AS8" s="53">
        <f t="shared" si="16"/>
        <v>0</v>
      </c>
      <c r="AT8" s="54">
        <f t="shared" si="3"/>
        <v>0</v>
      </c>
    </row>
    <row r="9" spans="2:46" s="11" customFormat="1" ht="18.75" customHeight="1">
      <c r="B9" s="579" t="s">
        <v>179</v>
      </c>
      <c r="C9" s="459">
        <f>$Y$5</f>
        <v>1</v>
      </c>
      <c r="D9" s="568">
        <f>$Y$12</f>
        <v>0</v>
      </c>
      <c r="E9" s="118">
        <f>$Y$6</f>
        <v>0</v>
      </c>
      <c r="F9" s="315">
        <f>$Y$13</f>
        <v>0</v>
      </c>
      <c r="G9" s="459">
        <f>$Y$7</f>
        <v>1</v>
      </c>
      <c r="H9" s="568">
        <f>$Y$14</f>
        <v>1</v>
      </c>
      <c r="I9" s="118">
        <f>$Y$8</f>
        <v>1</v>
      </c>
      <c r="J9" s="315">
        <f>$Y$15</f>
        <v>0</v>
      </c>
      <c r="K9" s="459">
        <f>$Y$9</f>
        <v>2</v>
      </c>
      <c r="L9" s="568">
        <f>$Y$16</f>
        <v>0</v>
      </c>
      <c r="M9" s="118">
        <f>$Y$10</f>
        <v>1</v>
      </c>
      <c r="N9" s="315">
        <f>$Y$17</f>
        <v>0</v>
      </c>
      <c r="O9" s="118">
        <f t="shared" si="8"/>
        <v>6</v>
      </c>
      <c r="P9" s="512">
        <f t="shared" si="9"/>
        <v>1</v>
      </c>
      <c r="Q9" s="315">
        <f t="shared" si="10"/>
        <v>7</v>
      </c>
      <c r="R9" s="938">
        <f t="shared" si="11"/>
        <v>2.2801302931596091E-2</v>
      </c>
      <c r="S9" s="314">
        <f t="shared" si="12"/>
        <v>2.2801302931596091E-2</v>
      </c>
      <c r="T9" s="1213"/>
      <c r="U9" s="53" t="s">
        <v>31</v>
      </c>
      <c r="V9" s="53">
        <f t="shared" si="4"/>
        <v>2</v>
      </c>
      <c r="W9" s="53">
        <f t="shared" ref="W9:AE9" si="17">W26+W43+W60+W77+W94+W111+W128+W145+W162</f>
        <v>0</v>
      </c>
      <c r="X9" s="53">
        <f t="shared" si="17"/>
        <v>2</v>
      </c>
      <c r="Y9" s="53">
        <f t="shared" si="17"/>
        <v>2</v>
      </c>
      <c r="Z9" s="53">
        <f t="shared" si="17"/>
        <v>1</v>
      </c>
      <c r="AA9" s="53">
        <f t="shared" si="17"/>
        <v>2</v>
      </c>
      <c r="AB9" s="53">
        <f t="shared" si="17"/>
        <v>0</v>
      </c>
      <c r="AC9" s="53">
        <f t="shared" si="17"/>
        <v>0</v>
      </c>
      <c r="AD9" s="53">
        <f t="shared" si="17"/>
        <v>1</v>
      </c>
      <c r="AE9" s="53">
        <f t="shared" si="17"/>
        <v>0</v>
      </c>
      <c r="AF9" s="54">
        <f t="shared" si="6"/>
        <v>10</v>
      </c>
      <c r="AG9" s="415"/>
      <c r="AH9" s="1213"/>
      <c r="AI9" s="53" t="s">
        <v>35</v>
      </c>
      <c r="AJ9" s="53">
        <f t="shared" si="1"/>
        <v>0</v>
      </c>
      <c r="AK9" s="53">
        <f t="shared" ref="AK9:AS9" si="18">AK26+AK43+AK60+AK77+AK94+AK111+AK128+AK145+AK162</f>
        <v>0</v>
      </c>
      <c r="AL9" s="53">
        <f t="shared" si="18"/>
        <v>0</v>
      </c>
      <c r="AM9" s="53">
        <f t="shared" si="18"/>
        <v>0</v>
      </c>
      <c r="AN9" s="53">
        <f t="shared" si="18"/>
        <v>0</v>
      </c>
      <c r="AO9" s="53">
        <f t="shared" si="18"/>
        <v>0</v>
      </c>
      <c r="AP9" s="53">
        <f t="shared" si="18"/>
        <v>0</v>
      </c>
      <c r="AQ9" s="53">
        <f t="shared" si="18"/>
        <v>0</v>
      </c>
      <c r="AR9" s="53">
        <f t="shared" si="18"/>
        <v>0</v>
      </c>
      <c r="AS9" s="53">
        <f t="shared" si="18"/>
        <v>0</v>
      </c>
      <c r="AT9" s="54">
        <f t="shared" si="3"/>
        <v>0</v>
      </c>
    </row>
    <row r="10" spans="2:46" s="11" customFormat="1" ht="18.75" customHeight="1">
      <c r="B10" s="579" t="s">
        <v>180</v>
      </c>
      <c r="C10" s="459">
        <f>$Z$5</f>
        <v>1</v>
      </c>
      <c r="D10" s="568">
        <f>$Z$12</f>
        <v>4</v>
      </c>
      <c r="E10" s="118">
        <f>$Z$6</f>
        <v>3</v>
      </c>
      <c r="F10" s="315">
        <f>$Z$13</f>
        <v>1</v>
      </c>
      <c r="G10" s="459">
        <f>$Z$7</f>
        <v>0</v>
      </c>
      <c r="H10" s="568">
        <f>$Z$14</f>
        <v>1</v>
      </c>
      <c r="I10" s="118">
        <f>$Z$8</f>
        <v>3</v>
      </c>
      <c r="J10" s="315">
        <f>$Z$15</f>
        <v>11</v>
      </c>
      <c r="K10" s="459">
        <f>$Z$9</f>
        <v>1</v>
      </c>
      <c r="L10" s="568">
        <f>$Z$16</f>
        <v>2</v>
      </c>
      <c r="M10" s="118">
        <f>$Z$10</f>
        <v>5</v>
      </c>
      <c r="N10" s="315">
        <f>$Z$17</f>
        <v>8</v>
      </c>
      <c r="O10" s="118">
        <f t="shared" si="8"/>
        <v>13</v>
      </c>
      <c r="P10" s="512">
        <f t="shared" si="9"/>
        <v>27</v>
      </c>
      <c r="Q10" s="315">
        <f t="shared" si="10"/>
        <v>40</v>
      </c>
      <c r="R10" s="938">
        <f t="shared" si="11"/>
        <v>0.13029315960912052</v>
      </c>
      <c r="S10" s="314">
        <f t="shared" si="12"/>
        <v>0.13029315960912052</v>
      </c>
      <c r="T10" s="1213"/>
      <c r="U10" s="53" t="s">
        <v>32</v>
      </c>
      <c r="V10" s="53">
        <f t="shared" si="4"/>
        <v>1</v>
      </c>
      <c r="W10" s="53">
        <f t="shared" ref="W10:AE10" si="19">W27+W44+W61+W78+W95+W112+W129+W146+W163</f>
        <v>1</v>
      </c>
      <c r="X10" s="53">
        <f t="shared" si="19"/>
        <v>1</v>
      </c>
      <c r="Y10" s="53">
        <f t="shared" si="19"/>
        <v>1</v>
      </c>
      <c r="Z10" s="53">
        <f t="shared" si="19"/>
        <v>5</v>
      </c>
      <c r="AA10" s="53">
        <f t="shared" si="19"/>
        <v>0</v>
      </c>
      <c r="AB10" s="53">
        <f t="shared" si="19"/>
        <v>0</v>
      </c>
      <c r="AC10" s="53">
        <f t="shared" si="19"/>
        <v>0</v>
      </c>
      <c r="AD10" s="53">
        <f t="shared" si="19"/>
        <v>0</v>
      </c>
      <c r="AE10" s="53">
        <f t="shared" si="19"/>
        <v>2</v>
      </c>
      <c r="AF10" s="54">
        <f t="shared" si="6"/>
        <v>11</v>
      </c>
      <c r="AG10" s="415"/>
      <c r="AH10" s="1213"/>
      <c r="AI10" s="53" t="s">
        <v>36</v>
      </c>
      <c r="AJ10" s="53">
        <f t="shared" si="1"/>
        <v>0</v>
      </c>
      <c r="AK10" s="53">
        <f t="shared" ref="AK10:AS10" si="20">AK27+AK44+AK61+AK78+AK95+AK112+AK129+AK146+AK163</f>
        <v>0</v>
      </c>
      <c r="AL10" s="53">
        <f t="shared" si="20"/>
        <v>0</v>
      </c>
      <c r="AM10" s="53">
        <f t="shared" si="20"/>
        <v>0</v>
      </c>
      <c r="AN10" s="53">
        <f t="shared" si="20"/>
        <v>0</v>
      </c>
      <c r="AO10" s="53">
        <f t="shared" si="20"/>
        <v>0</v>
      </c>
      <c r="AP10" s="53">
        <f t="shared" si="20"/>
        <v>0</v>
      </c>
      <c r="AQ10" s="53">
        <f t="shared" si="20"/>
        <v>0</v>
      </c>
      <c r="AR10" s="53">
        <f t="shared" si="20"/>
        <v>0</v>
      </c>
      <c r="AS10" s="53">
        <f t="shared" si="20"/>
        <v>0</v>
      </c>
      <c r="AT10" s="54">
        <f t="shared" si="3"/>
        <v>0</v>
      </c>
    </row>
    <row r="11" spans="2:46" s="11" customFormat="1" ht="18.75" customHeight="1">
      <c r="B11" s="579" t="s">
        <v>181</v>
      </c>
      <c r="C11" s="459">
        <f>$AA$5</f>
        <v>1</v>
      </c>
      <c r="D11" s="568">
        <f>$AA$12</f>
        <v>0</v>
      </c>
      <c r="E11" s="118">
        <f>$AA$6</f>
        <v>1</v>
      </c>
      <c r="F11" s="315">
        <f>$AA$13</f>
        <v>5</v>
      </c>
      <c r="G11" s="459">
        <f>$AA$7</f>
        <v>0</v>
      </c>
      <c r="H11" s="568">
        <f>$AA$14</f>
        <v>3</v>
      </c>
      <c r="I11" s="118">
        <f>$AA$8</f>
        <v>2</v>
      </c>
      <c r="J11" s="315">
        <f>$AA$15</f>
        <v>4</v>
      </c>
      <c r="K11" s="459">
        <f>$AA$9</f>
        <v>2</v>
      </c>
      <c r="L11" s="568">
        <f>$AA$16</f>
        <v>2</v>
      </c>
      <c r="M11" s="118">
        <f>$AA$10</f>
        <v>0</v>
      </c>
      <c r="N11" s="315">
        <f>$AA$17</f>
        <v>5</v>
      </c>
      <c r="O11" s="118">
        <f t="shared" si="8"/>
        <v>6</v>
      </c>
      <c r="P11" s="512">
        <f t="shared" si="9"/>
        <v>19</v>
      </c>
      <c r="Q11" s="315">
        <f t="shared" si="10"/>
        <v>25</v>
      </c>
      <c r="R11" s="938">
        <f t="shared" si="11"/>
        <v>8.143322475570032E-2</v>
      </c>
      <c r="S11" s="314">
        <f t="shared" si="12"/>
        <v>8.143322475570032E-2</v>
      </c>
      <c r="T11" s="1214"/>
      <c r="U11" s="55" t="s">
        <v>142</v>
      </c>
      <c r="V11" s="56">
        <f>SUM(V5:V10)</f>
        <v>16</v>
      </c>
      <c r="W11" s="56">
        <f t="shared" ref="W11:AE11" si="21">SUM(W5:W10)</f>
        <v>7</v>
      </c>
      <c r="X11" s="56">
        <f t="shared" si="21"/>
        <v>8</v>
      </c>
      <c r="Y11" s="56">
        <f t="shared" si="21"/>
        <v>6</v>
      </c>
      <c r="Z11" s="56">
        <f t="shared" si="21"/>
        <v>13</v>
      </c>
      <c r="AA11" s="56">
        <f t="shared" si="21"/>
        <v>6</v>
      </c>
      <c r="AB11" s="56">
        <f t="shared" si="21"/>
        <v>0</v>
      </c>
      <c r="AC11" s="56">
        <f t="shared" si="21"/>
        <v>2</v>
      </c>
      <c r="AD11" s="56">
        <f t="shared" si="21"/>
        <v>5</v>
      </c>
      <c r="AE11" s="56">
        <f t="shared" si="21"/>
        <v>3</v>
      </c>
      <c r="AF11" s="57">
        <f t="shared" si="6"/>
        <v>66</v>
      </c>
      <c r="AG11" s="415"/>
      <c r="AH11" s="1214"/>
      <c r="AI11" s="55" t="s">
        <v>142</v>
      </c>
      <c r="AJ11" s="56">
        <f>SUM(AJ5:AJ10)</f>
        <v>0</v>
      </c>
      <c r="AK11" s="56">
        <f t="shared" ref="AK11:AS11" si="22">SUM(AK5:AK10)</f>
        <v>0</v>
      </c>
      <c r="AL11" s="56">
        <f t="shared" si="22"/>
        <v>0</v>
      </c>
      <c r="AM11" s="56">
        <f t="shared" si="22"/>
        <v>0</v>
      </c>
      <c r="AN11" s="56">
        <f t="shared" si="22"/>
        <v>0</v>
      </c>
      <c r="AO11" s="56">
        <f t="shared" si="22"/>
        <v>0</v>
      </c>
      <c r="AP11" s="56">
        <f t="shared" si="22"/>
        <v>0</v>
      </c>
      <c r="AQ11" s="56">
        <f t="shared" si="22"/>
        <v>0</v>
      </c>
      <c r="AR11" s="56">
        <f t="shared" si="22"/>
        <v>0</v>
      </c>
      <c r="AS11" s="56">
        <f t="shared" si="22"/>
        <v>0</v>
      </c>
      <c r="AT11" s="57">
        <f t="shared" si="3"/>
        <v>0</v>
      </c>
    </row>
    <row r="12" spans="2:46" s="11" customFormat="1" ht="18.75" customHeight="1">
      <c r="B12" s="579" t="s">
        <v>182</v>
      </c>
      <c r="C12" s="459">
        <f>$AB$5</f>
        <v>0</v>
      </c>
      <c r="D12" s="568">
        <f>$AB$12</f>
        <v>0</v>
      </c>
      <c r="E12" s="118">
        <f>$AB$6</f>
        <v>0</v>
      </c>
      <c r="F12" s="315">
        <f>$AB$13</f>
        <v>0</v>
      </c>
      <c r="G12" s="459">
        <f>$AB$7</f>
        <v>0</v>
      </c>
      <c r="H12" s="568">
        <f>$AB$14</f>
        <v>1</v>
      </c>
      <c r="I12" s="118">
        <f>$AB$8</f>
        <v>0</v>
      </c>
      <c r="J12" s="315">
        <f>$AB$15</f>
        <v>0</v>
      </c>
      <c r="K12" s="459">
        <f>$AB$9</f>
        <v>0</v>
      </c>
      <c r="L12" s="568">
        <f>$AB$16</f>
        <v>3</v>
      </c>
      <c r="M12" s="118">
        <f>$AB$10</f>
        <v>0</v>
      </c>
      <c r="N12" s="315">
        <f>$AB$17</f>
        <v>0</v>
      </c>
      <c r="O12" s="118">
        <f t="shared" si="8"/>
        <v>0</v>
      </c>
      <c r="P12" s="512">
        <f t="shared" si="9"/>
        <v>4</v>
      </c>
      <c r="Q12" s="315">
        <f t="shared" si="10"/>
        <v>4</v>
      </c>
      <c r="R12" s="938">
        <f t="shared" si="11"/>
        <v>1.3029315960912053E-2</v>
      </c>
      <c r="S12" s="314">
        <f t="shared" si="12"/>
        <v>1.3029315960912053E-2</v>
      </c>
      <c r="T12" s="1209" t="s">
        <v>459</v>
      </c>
      <c r="U12" s="58" t="s">
        <v>173</v>
      </c>
      <c r="V12" s="51">
        <f>V29+V46+V63+V80+V97+V114+V131+V148+V165</f>
        <v>2</v>
      </c>
      <c r="W12" s="51">
        <f t="shared" ref="W12:AE12" si="23">W29+W46+W63+W80+W97+W114+W131+W148+W165</f>
        <v>5</v>
      </c>
      <c r="X12" s="51">
        <f t="shared" si="23"/>
        <v>6</v>
      </c>
      <c r="Y12" s="51">
        <f t="shared" si="23"/>
        <v>0</v>
      </c>
      <c r="Z12" s="51">
        <f t="shared" si="23"/>
        <v>4</v>
      </c>
      <c r="AA12" s="51">
        <f t="shared" si="23"/>
        <v>0</v>
      </c>
      <c r="AB12" s="51">
        <f t="shared" si="23"/>
        <v>0</v>
      </c>
      <c r="AC12" s="51">
        <f t="shared" si="23"/>
        <v>0</v>
      </c>
      <c r="AD12" s="51">
        <f t="shared" si="23"/>
        <v>0</v>
      </c>
      <c r="AE12" s="51">
        <f t="shared" si="23"/>
        <v>1</v>
      </c>
      <c r="AF12" s="52">
        <f t="shared" si="6"/>
        <v>18</v>
      </c>
      <c r="AG12" s="415"/>
      <c r="AH12" s="1209" t="s">
        <v>450</v>
      </c>
      <c r="AI12" s="51" t="s">
        <v>174</v>
      </c>
      <c r="AJ12" s="51">
        <f t="shared" ref="AJ12:AJ17" si="24">AJ29+AJ46+AJ63+AJ80+AJ97+AJ114+AJ131+AJ148+AJ165</f>
        <v>0</v>
      </c>
      <c r="AK12" s="51">
        <f t="shared" ref="AK12:AS12" si="25">AK29+AK63+AK80+AK97+AK114+AK131+AK148+AK165</f>
        <v>0</v>
      </c>
      <c r="AL12" s="51">
        <f t="shared" si="25"/>
        <v>0</v>
      </c>
      <c r="AM12" s="51">
        <f t="shared" si="25"/>
        <v>0</v>
      </c>
      <c r="AN12" s="51">
        <f t="shared" si="25"/>
        <v>0</v>
      </c>
      <c r="AO12" s="51">
        <f t="shared" si="25"/>
        <v>0</v>
      </c>
      <c r="AP12" s="51">
        <f t="shared" si="25"/>
        <v>0</v>
      </c>
      <c r="AQ12" s="51">
        <f t="shared" si="25"/>
        <v>0</v>
      </c>
      <c r="AR12" s="51">
        <f t="shared" si="25"/>
        <v>0</v>
      </c>
      <c r="AS12" s="51">
        <f t="shared" si="25"/>
        <v>0</v>
      </c>
      <c r="AT12" s="52">
        <f t="shared" si="3"/>
        <v>0</v>
      </c>
    </row>
    <row r="13" spans="2:46" s="11" customFormat="1" ht="18.75" customHeight="1">
      <c r="B13" s="579" t="s">
        <v>183</v>
      </c>
      <c r="C13" s="459">
        <f>$AC$5</f>
        <v>0</v>
      </c>
      <c r="D13" s="568">
        <f>$AC$12</f>
        <v>0</v>
      </c>
      <c r="E13" s="118">
        <f>$AC$6</f>
        <v>0</v>
      </c>
      <c r="F13" s="315">
        <f>$AC$13</f>
        <v>2</v>
      </c>
      <c r="G13" s="459">
        <f>$AC$7</f>
        <v>0</v>
      </c>
      <c r="H13" s="568">
        <f>$AC$14</f>
        <v>0</v>
      </c>
      <c r="I13" s="118">
        <f>$AC$8</f>
        <v>2</v>
      </c>
      <c r="J13" s="315">
        <f>$AC$15</f>
        <v>2</v>
      </c>
      <c r="K13" s="459">
        <f>$AC$9</f>
        <v>0</v>
      </c>
      <c r="L13" s="568">
        <f>$AC$16</f>
        <v>1</v>
      </c>
      <c r="M13" s="118">
        <f>$AC$10</f>
        <v>0</v>
      </c>
      <c r="N13" s="315">
        <f>$AC$17</f>
        <v>1</v>
      </c>
      <c r="O13" s="118">
        <f t="shared" si="8"/>
        <v>2</v>
      </c>
      <c r="P13" s="512">
        <f t="shared" si="9"/>
        <v>6</v>
      </c>
      <c r="Q13" s="315">
        <f t="shared" si="10"/>
        <v>8</v>
      </c>
      <c r="R13" s="938">
        <f t="shared" si="11"/>
        <v>2.6058631921824105E-2</v>
      </c>
      <c r="S13" s="314">
        <f t="shared" si="12"/>
        <v>2.6058631921824105E-2</v>
      </c>
      <c r="T13" s="1210"/>
      <c r="U13" s="59" t="s">
        <v>28</v>
      </c>
      <c r="V13" s="53">
        <f t="shared" ref="V13:AE13" si="26">V30+V47+V64+V81+V98+V115+V132+V149+V166</f>
        <v>1</v>
      </c>
      <c r="W13" s="53">
        <f t="shared" si="26"/>
        <v>2</v>
      </c>
      <c r="X13" s="53">
        <f t="shared" si="26"/>
        <v>1</v>
      </c>
      <c r="Y13" s="53">
        <f t="shared" si="26"/>
        <v>0</v>
      </c>
      <c r="Z13" s="53">
        <f t="shared" si="26"/>
        <v>1</v>
      </c>
      <c r="AA13" s="53">
        <f t="shared" si="26"/>
        <v>5</v>
      </c>
      <c r="AB13" s="53">
        <f t="shared" si="26"/>
        <v>0</v>
      </c>
      <c r="AC13" s="53">
        <f t="shared" si="26"/>
        <v>2</v>
      </c>
      <c r="AD13" s="53">
        <f t="shared" si="26"/>
        <v>0</v>
      </c>
      <c r="AE13" s="53">
        <f t="shared" si="26"/>
        <v>4</v>
      </c>
      <c r="AF13" s="54">
        <f t="shared" si="6"/>
        <v>16</v>
      </c>
      <c r="AG13" s="415"/>
      <c r="AH13" s="1210"/>
      <c r="AI13" s="53" t="s">
        <v>176</v>
      </c>
      <c r="AJ13" s="53">
        <f t="shared" si="24"/>
        <v>0</v>
      </c>
      <c r="AK13" s="53">
        <f t="shared" ref="AK13:AS13" si="27">AK30+AK64+AK81+AK98+AK115+AK132+AK149+AK166</f>
        <v>0</v>
      </c>
      <c r="AL13" s="53">
        <f t="shared" si="27"/>
        <v>0</v>
      </c>
      <c r="AM13" s="53">
        <f t="shared" si="27"/>
        <v>0</v>
      </c>
      <c r="AN13" s="53">
        <f t="shared" si="27"/>
        <v>0</v>
      </c>
      <c r="AO13" s="53">
        <f t="shared" si="27"/>
        <v>0</v>
      </c>
      <c r="AP13" s="53">
        <f t="shared" si="27"/>
        <v>0</v>
      </c>
      <c r="AQ13" s="53">
        <f t="shared" si="27"/>
        <v>0</v>
      </c>
      <c r="AR13" s="53">
        <f t="shared" si="27"/>
        <v>0</v>
      </c>
      <c r="AS13" s="53">
        <f t="shared" si="27"/>
        <v>0</v>
      </c>
      <c r="AT13" s="54">
        <f t="shared" si="3"/>
        <v>0</v>
      </c>
    </row>
    <row r="14" spans="2:46" s="11" customFormat="1" ht="18.75" customHeight="1">
      <c r="B14" s="579" t="s">
        <v>184</v>
      </c>
      <c r="C14" s="459">
        <f>$AD$5</f>
        <v>1</v>
      </c>
      <c r="D14" s="568">
        <f>$AD$12</f>
        <v>0</v>
      </c>
      <c r="E14" s="118">
        <f>$AD$6</f>
        <v>1</v>
      </c>
      <c r="F14" s="315">
        <f>$AD$13</f>
        <v>0</v>
      </c>
      <c r="G14" s="459">
        <f>$AD$7</f>
        <v>2</v>
      </c>
      <c r="H14" s="568">
        <f>$AD$14</f>
        <v>4</v>
      </c>
      <c r="I14" s="118">
        <f>$AD$8</f>
        <v>0</v>
      </c>
      <c r="J14" s="315">
        <f>$AD$15</f>
        <v>5</v>
      </c>
      <c r="K14" s="459">
        <f>$AD$9</f>
        <v>1</v>
      </c>
      <c r="L14" s="568">
        <f>$AD$16</f>
        <v>0</v>
      </c>
      <c r="M14" s="118">
        <f>$AD$10</f>
        <v>0</v>
      </c>
      <c r="N14" s="315">
        <f>$AD$17</f>
        <v>2</v>
      </c>
      <c r="O14" s="118">
        <f t="shared" si="8"/>
        <v>5</v>
      </c>
      <c r="P14" s="512">
        <f t="shared" si="9"/>
        <v>11</v>
      </c>
      <c r="Q14" s="315">
        <f t="shared" si="10"/>
        <v>16</v>
      </c>
      <c r="R14" s="938">
        <f t="shared" si="11"/>
        <v>5.2117263843648211E-2</v>
      </c>
      <c r="S14" s="314">
        <f t="shared" si="12"/>
        <v>5.2117263843648211E-2</v>
      </c>
      <c r="T14" s="1210"/>
      <c r="U14" s="59" t="s">
        <v>29</v>
      </c>
      <c r="V14" s="53">
        <f t="shared" ref="V14:AE14" si="28">V31+V48+V65+V82+V99+V116+V133+V150+V167</f>
        <v>10</v>
      </c>
      <c r="W14" s="53">
        <f t="shared" si="28"/>
        <v>7</v>
      </c>
      <c r="X14" s="53">
        <f t="shared" si="28"/>
        <v>13</v>
      </c>
      <c r="Y14" s="53">
        <f t="shared" si="28"/>
        <v>1</v>
      </c>
      <c r="Z14" s="53">
        <f t="shared" si="28"/>
        <v>1</v>
      </c>
      <c r="AA14" s="53">
        <f t="shared" si="28"/>
        <v>3</v>
      </c>
      <c r="AB14" s="53">
        <f t="shared" si="28"/>
        <v>1</v>
      </c>
      <c r="AC14" s="53">
        <f t="shared" si="28"/>
        <v>0</v>
      </c>
      <c r="AD14" s="53">
        <f t="shared" si="28"/>
        <v>4</v>
      </c>
      <c r="AE14" s="53">
        <f t="shared" si="28"/>
        <v>6</v>
      </c>
      <c r="AF14" s="54">
        <f t="shared" si="6"/>
        <v>46</v>
      </c>
      <c r="AG14" s="415"/>
      <c r="AH14" s="1210"/>
      <c r="AI14" s="53" t="s">
        <v>33</v>
      </c>
      <c r="AJ14" s="53">
        <f t="shared" si="24"/>
        <v>0</v>
      </c>
      <c r="AK14" s="53">
        <f t="shared" ref="AK14:AS14" si="29">AK31+AK65+AK82+AK99+AK116+AK133+AK150+AK167</f>
        <v>0</v>
      </c>
      <c r="AL14" s="53">
        <f t="shared" si="29"/>
        <v>0</v>
      </c>
      <c r="AM14" s="53">
        <f t="shared" si="29"/>
        <v>0</v>
      </c>
      <c r="AN14" s="53">
        <f t="shared" si="29"/>
        <v>0</v>
      </c>
      <c r="AO14" s="53">
        <f t="shared" si="29"/>
        <v>0</v>
      </c>
      <c r="AP14" s="53">
        <f t="shared" si="29"/>
        <v>0</v>
      </c>
      <c r="AQ14" s="53">
        <f t="shared" si="29"/>
        <v>0</v>
      </c>
      <c r="AR14" s="53">
        <f t="shared" si="29"/>
        <v>0</v>
      </c>
      <c r="AS14" s="53">
        <f t="shared" si="29"/>
        <v>0</v>
      </c>
      <c r="AT14" s="54">
        <f t="shared" si="3"/>
        <v>0</v>
      </c>
    </row>
    <row r="15" spans="2:46" s="11" customFormat="1" ht="18.75" customHeight="1">
      <c r="B15" s="580" t="s">
        <v>185</v>
      </c>
      <c r="C15" s="461">
        <f>$AE$5</f>
        <v>0</v>
      </c>
      <c r="D15" s="445">
        <f>$AE$12</f>
        <v>1</v>
      </c>
      <c r="E15" s="119">
        <f>$AE$6</f>
        <v>0</v>
      </c>
      <c r="F15" s="317">
        <f>$AE$13</f>
        <v>4</v>
      </c>
      <c r="G15" s="461">
        <f>$AE$7</f>
        <v>1</v>
      </c>
      <c r="H15" s="445">
        <f>$AE$14</f>
        <v>6</v>
      </c>
      <c r="I15" s="119">
        <f>$AE$8</f>
        <v>0</v>
      </c>
      <c r="J15" s="317">
        <f>$AE$15</f>
        <v>4</v>
      </c>
      <c r="K15" s="461">
        <f>$AE$9</f>
        <v>0</v>
      </c>
      <c r="L15" s="445">
        <f>$AE$16</f>
        <v>6</v>
      </c>
      <c r="M15" s="119">
        <f>$AE$10</f>
        <v>2</v>
      </c>
      <c r="N15" s="317">
        <f>$AE$17</f>
        <v>4</v>
      </c>
      <c r="O15" s="119">
        <f t="shared" si="8"/>
        <v>3</v>
      </c>
      <c r="P15" s="316">
        <f t="shared" si="9"/>
        <v>25</v>
      </c>
      <c r="Q15" s="317">
        <f t="shared" si="10"/>
        <v>28</v>
      </c>
      <c r="R15" s="939">
        <f t="shared" si="11"/>
        <v>9.1205211726384364E-2</v>
      </c>
      <c r="S15" s="314">
        <f t="shared" si="12"/>
        <v>9.1205211726384364E-2</v>
      </c>
      <c r="T15" s="1210"/>
      <c r="U15" s="59" t="s">
        <v>30</v>
      </c>
      <c r="V15" s="53">
        <f t="shared" ref="V15:AE15" si="30">V32+V49+V66+V83+V100+V117+V134+V151+V168</f>
        <v>6</v>
      </c>
      <c r="W15" s="53">
        <f t="shared" si="30"/>
        <v>9</v>
      </c>
      <c r="X15" s="53">
        <f t="shared" si="30"/>
        <v>24</v>
      </c>
      <c r="Y15" s="53">
        <f t="shared" si="30"/>
        <v>0</v>
      </c>
      <c r="Z15" s="53">
        <f t="shared" si="30"/>
        <v>11</v>
      </c>
      <c r="AA15" s="53">
        <f t="shared" si="30"/>
        <v>4</v>
      </c>
      <c r="AB15" s="53">
        <f t="shared" si="30"/>
        <v>0</v>
      </c>
      <c r="AC15" s="53">
        <f t="shared" si="30"/>
        <v>2</v>
      </c>
      <c r="AD15" s="53">
        <f t="shared" si="30"/>
        <v>5</v>
      </c>
      <c r="AE15" s="53">
        <f t="shared" si="30"/>
        <v>4</v>
      </c>
      <c r="AF15" s="54">
        <f t="shared" si="6"/>
        <v>65</v>
      </c>
      <c r="AG15" s="415"/>
      <c r="AH15" s="1210"/>
      <c r="AI15" s="53" t="s">
        <v>34</v>
      </c>
      <c r="AJ15" s="53">
        <f t="shared" si="24"/>
        <v>0</v>
      </c>
      <c r="AK15" s="53">
        <f t="shared" ref="AK15:AS15" si="31">AK32+AK66+AK83+AK100+AK117+AK134+AK151+AK168</f>
        <v>0</v>
      </c>
      <c r="AL15" s="53">
        <f t="shared" si="31"/>
        <v>0</v>
      </c>
      <c r="AM15" s="53">
        <f t="shared" si="31"/>
        <v>0</v>
      </c>
      <c r="AN15" s="53">
        <f t="shared" si="31"/>
        <v>0</v>
      </c>
      <c r="AO15" s="53">
        <f t="shared" si="31"/>
        <v>0</v>
      </c>
      <c r="AP15" s="53">
        <f t="shared" si="31"/>
        <v>0</v>
      </c>
      <c r="AQ15" s="53">
        <f t="shared" si="31"/>
        <v>0</v>
      </c>
      <c r="AR15" s="53">
        <f t="shared" si="31"/>
        <v>0</v>
      </c>
      <c r="AS15" s="53">
        <f t="shared" si="31"/>
        <v>0</v>
      </c>
      <c r="AT15" s="54">
        <f t="shared" si="3"/>
        <v>0</v>
      </c>
    </row>
    <row r="16" spans="2:46" s="11" customFormat="1" ht="18.75" customHeight="1">
      <c r="B16" s="581" t="s">
        <v>4</v>
      </c>
      <c r="C16" s="566">
        <f t="shared" ref="C16:N16" si="32">SUM(C6:C15)</f>
        <v>11</v>
      </c>
      <c r="D16" s="565">
        <f t="shared" si="32"/>
        <v>18</v>
      </c>
      <c r="E16" s="120">
        <f t="shared" si="32"/>
        <v>6</v>
      </c>
      <c r="F16" s="319">
        <f t="shared" si="32"/>
        <v>16</v>
      </c>
      <c r="G16" s="566">
        <f t="shared" si="32"/>
        <v>15</v>
      </c>
      <c r="H16" s="565">
        <f t="shared" si="32"/>
        <v>46</v>
      </c>
      <c r="I16" s="120">
        <f t="shared" si="32"/>
        <v>13</v>
      </c>
      <c r="J16" s="319">
        <f t="shared" si="32"/>
        <v>65</v>
      </c>
      <c r="K16" s="566">
        <f t="shared" si="32"/>
        <v>10</v>
      </c>
      <c r="L16" s="565">
        <f t="shared" si="32"/>
        <v>42</v>
      </c>
      <c r="M16" s="120">
        <f t="shared" si="32"/>
        <v>11</v>
      </c>
      <c r="N16" s="319">
        <f t="shared" si="32"/>
        <v>54</v>
      </c>
      <c r="O16" s="120">
        <f t="shared" ref="O16:P16" si="33">SUM(O6:O15)</f>
        <v>66</v>
      </c>
      <c r="P16" s="318">
        <f t="shared" si="33"/>
        <v>241</v>
      </c>
      <c r="Q16" s="319">
        <f t="shared" ref="Q16" si="34">SUM(O16:P16)</f>
        <v>307</v>
      </c>
      <c r="R16" s="881">
        <f t="shared" si="11"/>
        <v>1</v>
      </c>
      <c r="S16" s="314">
        <f t="shared" si="12"/>
        <v>1</v>
      </c>
      <c r="T16" s="1210"/>
      <c r="U16" s="60" t="s">
        <v>31</v>
      </c>
      <c r="V16" s="53">
        <f t="shared" ref="V16:AE16" si="35">V33+V50+V67+V84+V101+V118+V135+V152+V169</f>
        <v>5</v>
      </c>
      <c r="W16" s="53">
        <f t="shared" si="35"/>
        <v>5</v>
      </c>
      <c r="X16" s="53">
        <f t="shared" si="35"/>
        <v>18</v>
      </c>
      <c r="Y16" s="53">
        <f t="shared" si="35"/>
        <v>0</v>
      </c>
      <c r="Z16" s="53">
        <f t="shared" si="35"/>
        <v>2</v>
      </c>
      <c r="AA16" s="53">
        <f t="shared" si="35"/>
        <v>2</v>
      </c>
      <c r="AB16" s="53">
        <f t="shared" si="35"/>
        <v>3</v>
      </c>
      <c r="AC16" s="53">
        <f t="shared" si="35"/>
        <v>1</v>
      </c>
      <c r="AD16" s="53">
        <f t="shared" si="35"/>
        <v>0</v>
      </c>
      <c r="AE16" s="53">
        <f t="shared" si="35"/>
        <v>6</v>
      </c>
      <c r="AF16" s="62">
        <f t="shared" si="6"/>
        <v>42</v>
      </c>
      <c r="AG16" s="415"/>
      <c r="AH16" s="1210"/>
      <c r="AI16" s="53" t="s">
        <v>35</v>
      </c>
      <c r="AJ16" s="61">
        <f t="shared" si="24"/>
        <v>0</v>
      </c>
      <c r="AK16" s="61">
        <f t="shared" ref="AK16:AS16" si="36">AK33+AK67+AK84+AK101+AK118+AK135+AK152+AK169</f>
        <v>0</v>
      </c>
      <c r="AL16" s="61">
        <f t="shared" si="36"/>
        <v>0</v>
      </c>
      <c r="AM16" s="61">
        <f t="shared" si="36"/>
        <v>0</v>
      </c>
      <c r="AN16" s="61">
        <f t="shared" si="36"/>
        <v>0</v>
      </c>
      <c r="AO16" s="61">
        <f t="shared" si="36"/>
        <v>0</v>
      </c>
      <c r="AP16" s="61">
        <f t="shared" si="36"/>
        <v>0</v>
      </c>
      <c r="AQ16" s="61">
        <f t="shared" si="36"/>
        <v>0</v>
      </c>
      <c r="AR16" s="61">
        <f t="shared" si="36"/>
        <v>0</v>
      </c>
      <c r="AS16" s="61">
        <f t="shared" si="36"/>
        <v>0</v>
      </c>
      <c r="AT16" s="62">
        <f t="shared" si="3"/>
        <v>0</v>
      </c>
    </row>
    <row r="17" spans="1:46" ht="18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T17" s="1210"/>
      <c r="U17" s="60" t="s">
        <v>32</v>
      </c>
      <c r="V17" s="53">
        <f t="shared" ref="V17:AE17" si="37">V34+V51+V68+V85+V102+V119+V136+V153+V170</f>
        <v>5</v>
      </c>
      <c r="W17" s="53">
        <f t="shared" si="37"/>
        <v>6</v>
      </c>
      <c r="X17" s="53">
        <f t="shared" si="37"/>
        <v>23</v>
      </c>
      <c r="Y17" s="53">
        <f t="shared" si="37"/>
        <v>0</v>
      </c>
      <c r="Z17" s="53">
        <f t="shared" si="37"/>
        <v>8</v>
      </c>
      <c r="AA17" s="53">
        <f t="shared" si="37"/>
        <v>5</v>
      </c>
      <c r="AB17" s="53">
        <f t="shared" si="37"/>
        <v>0</v>
      </c>
      <c r="AC17" s="53">
        <f t="shared" si="37"/>
        <v>1</v>
      </c>
      <c r="AD17" s="53">
        <f t="shared" si="37"/>
        <v>2</v>
      </c>
      <c r="AE17" s="53">
        <f t="shared" si="37"/>
        <v>4</v>
      </c>
      <c r="AF17" s="62">
        <f t="shared" si="6"/>
        <v>54</v>
      </c>
      <c r="AH17" s="1210"/>
      <c r="AI17" s="53" t="s">
        <v>36</v>
      </c>
      <c r="AJ17" s="61">
        <f t="shared" si="24"/>
        <v>0</v>
      </c>
      <c r="AK17" s="61">
        <f t="shared" ref="AK17:AS17" si="38">AK34+AK68+AK85+AK102+AK119+AK136+AK153+AK170</f>
        <v>0</v>
      </c>
      <c r="AL17" s="61">
        <f t="shared" si="38"/>
        <v>0</v>
      </c>
      <c r="AM17" s="61">
        <f t="shared" si="38"/>
        <v>0</v>
      </c>
      <c r="AN17" s="61">
        <f t="shared" si="38"/>
        <v>0</v>
      </c>
      <c r="AO17" s="61">
        <f t="shared" si="38"/>
        <v>0</v>
      </c>
      <c r="AP17" s="61">
        <f t="shared" si="38"/>
        <v>0</v>
      </c>
      <c r="AQ17" s="61">
        <f t="shared" si="38"/>
        <v>0</v>
      </c>
      <c r="AR17" s="61">
        <f t="shared" si="38"/>
        <v>0</v>
      </c>
      <c r="AS17" s="61">
        <f t="shared" si="38"/>
        <v>0</v>
      </c>
      <c r="AT17" s="62">
        <f t="shared" si="3"/>
        <v>0</v>
      </c>
    </row>
    <row r="18" spans="1:46" ht="18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T18" s="1211"/>
      <c r="U18" s="63" t="s">
        <v>186</v>
      </c>
      <c r="V18" s="64">
        <f t="shared" ref="V18:AE18" si="39">SUM(V12:V17)</f>
        <v>29</v>
      </c>
      <c r="W18" s="64">
        <f t="shared" si="39"/>
        <v>34</v>
      </c>
      <c r="X18" s="64">
        <f t="shared" si="39"/>
        <v>85</v>
      </c>
      <c r="Y18" s="64">
        <f t="shared" si="39"/>
        <v>1</v>
      </c>
      <c r="Z18" s="64">
        <f t="shared" si="39"/>
        <v>27</v>
      </c>
      <c r="AA18" s="64">
        <f t="shared" si="39"/>
        <v>19</v>
      </c>
      <c r="AB18" s="64">
        <f t="shared" si="39"/>
        <v>4</v>
      </c>
      <c r="AC18" s="64">
        <f t="shared" si="39"/>
        <v>6</v>
      </c>
      <c r="AD18" s="64">
        <f t="shared" si="39"/>
        <v>11</v>
      </c>
      <c r="AE18" s="64">
        <f t="shared" si="39"/>
        <v>25</v>
      </c>
      <c r="AF18" s="65">
        <f t="shared" si="6"/>
        <v>241</v>
      </c>
      <c r="AH18" s="1211"/>
      <c r="AI18" s="63" t="s">
        <v>186</v>
      </c>
      <c r="AJ18" s="64">
        <f>SUM(AJ12:AJ17)</f>
        <v>0</v>
      </c>
      <c r="AK18" s="64">
        <f t="shared" ref="AK18:AS18" si="40">SUM(AK12:AK17)</f>
        <v>0</v>
      </c>
      <c r="AL18" s="64">
        <f t="shared" si="40"/>
        <v>0</v>
      </c>
      <c r="AM18" s="64">
        <f t="shared" si="40"/>
        <v>0</v>
      </c>
      <c r="AN18" s="64">
        <f t="shared" si="40"/>
        <v>0</v>
      </c>
      <c r="AO18" s="64">
        <f t="shared" si="40"/>
        <v>0</v>
      </c>
      <c r="AP18" s="64">
        <f t="shared" si="40"/>
        <v>0</v>
      </c>
      <c r="AQ18" s="64">
        <f t="shared" si="40"/>
        <v>0</v>
      </c>
      <c r="AR18" s="64">
        <f t="shared" si="40"/>
        <v>0</v>
      </c>
      <c r="AS18" s="64">
        <f t="shared" si="40"/>
        <v>0</v>
      </c>
      <c r="AT18" s="65">
        <f t="shared" si="3"/>
        <v>0</v>
      </c>
    </row>
    <row r="19" spans="1:46" ht="18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T19" s="66"/>
      <c r="U19" s="66"/>
      <c r="V19" s="67"/>
      <c r="W19" s="67"/>
      <c r="X19" s="67"/>
      <c r="Y19" s="67"/>
      <c r="Z19" s="67"/>
      <c r="AA19" s="67"/>
      <c r="AB19" s="67"/>
      <c r="AC19" s="67"/>
      <c r="AD19" s="68"/>
      <c r="AE19" s="68"/>
      <c r="AF19" s="68"/>
      <c r="AH19" s="66"/>
      <c r="AI19" s="66"/>
      <c r="AJ19" s="67"/>
      <c r="AK19" s="67"/>
      <c r="AL19" s="67"/>
      <c r="AM19" s="67"/>
      <c r="AN19" s="67"/>
      <c r="AO19" s="67"/>
      <c r="AP19" s="67"/>
      <c r="AQ19" s="67"/>
      <c r="AR19" s="68"/>
      <c r="AS19" s="68"/>
      <c r="AT19" s="68"/>
    </row>
    <row r="20" spans="1:46" ht="18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T20" s="45" t="s">
        <v>187</v>
      </c>
      <c r="U20" s="43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H20" s="45" t="s">
        <v>187</v>
      </c>
      <c r="AI20" s="70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</row>
    <row r="21" spans="1:46" ht="18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T21" s="47" t="s">
        <v>54</v>
      </c>
      <c r="U21" s="48"/>
      <c r="V21" s="49" t="s">
        <v>158</v>
      </c>
      <c r="W21" s="49" t="s">
        <v>159</v>
      </c>
      <c r="X21" s="49" t="s">
        <v>160</v>
      </c>
      <c r="Y21" s="49" t="s">
        <v>161</v>
      </c>
      <c r="Z21" s="49" t="s">
        <v>188</v>
      </c>
      <c r="AA21" s="49" t="s">
        <v>189</v>
      </c>
      <c r="AB21" s="49" t="s">
        <v>190</v>
      </c>
      <c r="AC21" s="49" t="s">
        <v>191</v>
      </c>
      <c r="AD21" s="49" t="s">
        <v>192</v>
      </c>
      <c r="AE21" s="49" t="s">
        <v>193</v>
      </c>
      <c r="AF21" s="50" t="s">
        <v>4</v>
      </c>
      <c r="AH21" s="72" t="s">
        <v>54</v>
      </c>
      <c r="AI21" s="73"/>
      <c r="AJ21" s="74" t="s">
        <v>158</v>
      </c>
      <c r="AK21" s="74" t="s">
        <v>159</v>
      </c>
      <c r="AL21" s="74" t="s">
        <v>160</v>
      </c>
      <c r="AM21" s="74" t="s">
        <v>161</v>
      </c>
      <c r="AN21" s="74" t="s">
        <v>188</v>
      </c>
      <c r="AO21" s="74" t="s">
        <v>189</v>
      </c>
      <c r="AP21" s="74" t="s">
        <v>190</v>
      </c>
      <c r="AQ21" s="74" t="s">
        <v>191</v>
      </c>
      <c r="AR21" s="74" t="s">
        <v>192</v>
      </c>
      <c r="AS21" s="74" t="s">
        <v>193</v>
      </c>
      <c r="AT21" s="75" t="s">
        <v>4</v>
      </c>
    </row>
    <row r="22" spans="1:46" ht="18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T22" s="1212" t="s">
        <v>194</v>
      </c>
      <c r="U22" s="51" t="s">
        <v>195</v>
      </c>
      <c r="V22" s="51">
        <v>1</v>
      </c>
      <c r="W22" s="51"/>
      <c r="X22" s="51"/>
      <c r="Y22" s="51"/>
      <c r="Z22" s="51"/>
      <c r="AA22" s="51"/>
      <c r="AB22" s="51"/>
      <c r="AC22" s="51"/>
      <c r="AD22" s="51"/>
      <c r="AE22" s="51"/>
      <c r="AF22" s="52">
        <f>SUM(V22:AE22)</f>
        <v>1</v>
      </c>
      <c r="AH22" s="1206" t="s">
        <v>194</v>
      </c>
      <c r="AI22" s="51" t="s">
        <v>196</v>
      </c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7">
        <f>SUM(AJ22:AS22)</f>
        <v>0</v>
      </c>
    </row>
    <row r="23" spans="1:46" ht="18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T23" s="1213"/>
      <c r="U23" s="53" t="s">
        <v>28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>
        <f t="shared" ref="AF23:AF35" si="41">SUM(V23:AE23)</f>
        <v>0</v>
      </c>
      <c r="AH23" s="1207"/>
      <c r="AI23" s="53" t="s">
        <v>197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>
        <f t="shared" ref="AT23:AT35" si="42">SUM(AJ23:AS23)</f>
        <v>0</v>
      </c>
    </row>
    <row r="24" spans="1:46" ht="18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T24" s="1213"/>
      <c r="U24" s="53" t="s">
        <v>29</v>
      </c>
      <c r="V24" s="53"/>
      <c r="W24" s="53">
        <v>1</v>
      </c>
      <c r="X24" s="53">
        <v>1</v>
      </c>
      <c r="Y24" s="53">
        <v>1</v>
      </c>
      <c r="Z24" s="53"/>
      <c r="AA24" s="53"/>
      <c r="AB24" s="53"/>
      <c r="AC24" s="53"/>
      <c r="AD24" s="53">
        <v>1</v>
      </c>
      <c r="AE24" s="53"/>
      <c r="AF24" s="54">
        <f t="shared" si="41"/>
        <v>4</v>
      </c>
      <c r="AH24" s="1207"/>
      <c r="AI24" s="53" t="s">
        <v>33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2">
        <f t="shared" si="42"/>
        <v>0</v>
      </c>
    </row>
    <row r="25" spans="1:46" ht="18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T25" s="1213"/>
      <c r="U25" s="53" t="s">
        <v>30</v>
      </c>
      <c r="V25" s="53"/>
      <c r="W25" s="53"/>
      <c r="X25" s="53"/>
      <c r="Y25" s="53"/>
      <c r="Z25" s="53"/>
      <c r="AA25" s="53">
        <v>1</v>
      </c>
      <c r="AB25" s="53"/>
      <c r="AC25" s="53"/>
      <c r="AD25" s="53"/>
      <c r="AE25" s="53"/>
      <c r="AF25" s="54">
        <f t="shared" si="41"/>
        <v>1</v>
      </c>
      <c r="AH25" s="1207"/>
      <c r="AI25" s="53" t="s">
        <v>34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2">
        <f t="shared" si="42"/>
        <v>0</v>
      </c>
    </row>
    <row r="26" spans="1:46" ht="18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T26" s="1213"/>
      <c r="U26" s="53" t="s">
        <v>31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>
        <f t="shared" si="41"/>
        <v>0</v>
      </c>
      <c r="AH26" s="1207"/>
      <c r="AI26" s="53" t="s">
        <v>35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>
        <f t="shared" si="42"/>
        <v>0</v>
      </c>
    </row>
    <row r="27" spans="1:46" ht="18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T27" s="1213"/>
      <c r="U27" s="53" t="s">
        <v>32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4">
        <f t="shared" si="41"/>
        <v>0</v>
      </c>
      <c r="AH27" s="1207"/>
      <c r="AI27" s="53" t="s">
        <v>36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2">
        <f t="shared" si="42"/>
        <v>0</v>
      </c>
    </row>
    <row r="28" spans="1:46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T28" s="1214"/>
      <c r="U28" s="55" t="s">
        <v>186</v>
      </c>
      <c r="V28" s="56">
        <f t="shared" ref="V28:AE28" si="43">SUM(V22:V27)</f>
        <v>1</v>
      </c>
      <c r="W28" s="56">
        <f t="shared" si="43"/>
        <v>1</v>
      </c>
      <c r="X28" s="56">
        <f t="shared" si="43"/>
        <v>1</v>
      </c>
      <c r="Y28" s="56">
        <f t="shared" si="43"/>
        <v>1</v>
      </c>
      <c r="Z28" s="56">
        <f t="shared" si="43"/>
        <v>0</v>
      </c>
      <c r="AA28" s="56">
        <f t="shared" si="43"/>
        <v>1</v>
      </c>
      <c r="AB28" s="56">
        <f t="shared" si="43"/>
        <v>0</v>
      </c>
      <c r="AC28" s="56">
        <f t="shared" si="43"/>
        <v>0</v>
      </c>
      <c r="AD28" s="56">
        <f t="shared" si="43"/>
        <v>1</v>
      </c>
      <c r="AE28" s="56">
        <f t="shared" si="43"/>
        <v>0</v>
      </c>
      <c r="AF28" s="57">
        <f t="shared" si="41"/>
        <v>6</v>
      </c>
      <c r="AG28" s="326" t="s">
        <v>331</v>
      </c>
      <c r="AH28" s="1208"/>
      <c r="AI28" s="55" t="s">
        <v>186</v>
      </c>
      <c r="AJ28" s="79">
        <f t="shared" ref="AJ28:AS28" si="44">SUM(AJ22:AJ27)</f>
        <v>0</v>
      </c>
      <c r="AK28" s="79">
        <f t="shared" si="44"/>
        <v>0</v>
      </c>
      <c r="AL28" s="79">
        <f t="shared" si="44"/>
        <v>0</v>
      </c>
      <c r="AM28" s="79">
        <f t="shared" si="44"/>
        <v>0</v>
      </c>
      <c r="AN28" s="79">
        <f t="shared" si="44"/>
        <v>0</v>
      </c>
      <c r="AO28" s="79">
        <f t="shared" si="44"/>
        <v>0</v>
      </c>
      <c r="AP28" s="79">
        <f t="shared" si="44"/>
        <v>0</v>
      </c>
      <c r="AQ28" s="79">
        <f t="shared" si="44"/>
        <v>0</v>
      </c>
      <c r="AR28" s="79">
        <f t="shared" si="44"/>
        <v>0</v>
      </c>
      <c r="AS28" s="79">
        <f t="shared" si="44"/>
        <v>0</v>
      </c>
      <c r="AT28" s="80">
        <f t="shared" si="42"/>
        <v>0</v>
      </c>
    </row>
    <row r="29" spans="1:46" ht="18.75" customHeight="1">
      <c r="A29" s="11"/>
      <c r="B29" s="11" t="s">
        <v>674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T29" s="1215" t="s">
        <v>459</v>
      </c>
      <c r="U29" s="58" t="s">
        <v>195</v>
      </c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2">
        <f>SUM(V29:AE29)</f>
        <v>0</v>
      </c>
      <c r="AH29" s="1209" t="s">
        <v>450</v>
      </c>
      <c r="AI29" s="51" t="s">
        <v>196</v>
      </c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77">
        <f t="shared" si="42"/>
        <v>0</v>
      </c>
    </row>
    <row r="30" spans="1:46" ht="18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T30" s="1216"/>
      <c r="U30" s="59" t="s">
        <v>28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4">
        <f t="shared" si="41"/>
        <v>0</v>
      </c>
      <c r="AH30" s="1210"/>
      <c r="AI30" s="53" t="s">
        <v>197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2">
        <f t="shared" si="42"/>
        <v>0</v>
      </c>
    </row>
    <row r="31" spans="1:46" ht="18.75" customHeight="1">
      <c r="A31" s="320"/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T31" s="1216"/>
      <c r="U31" s="59" t="s">
        <v>29</v>
      </c>
      <c r="V31" s="59">
        <v>1</v>
      </c>
      <c r="W31" s="59">
        <v>5</v>
      </c>
      <c r="X31" s="59">
        <v>3</v>
      </c>
      <c r="Y31" s="59"/>
      <c r="Z31" s="59"/>
      <c r="AA31" s="59"/>
      <c r="AB31" s="59">
        <v>1</v>
      </c>
      <c r="AC31" s="59"/>
      <c r="AD31" s="59"/>
      <c r="AE31" s="59">
        <v>1</v>
      </c>
      <c r="AF31" s="54">
        <f t="shared" si="41"/>
        <v>11</v>
      </c>
      <c r="AH31" s="1210"/>
      <c r="AI31" s="53" t="s">
        <v>33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2">
        <f t="shared" si="42"/>
        <v>0</v>
      </c>
    </row>
    <row r="32" spans="1:46" ht="18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T32" s="1216"/>
      <c r="U32" s="59" t="s">
        <v>30</v>
      </c>
      <c r="V32" s="59"/>
      <c r="W32" s="59"/>
      <c r="X32" s="59">
        <v>3</v>
      </c>
      <c r="Y32" s="59"/>
      <c r="Z32" s="59">
        <v>1</v>
      </c>
      <c r="AA32" s="59">
        <v>1</v>
      </c>
      <c r="AB32" s="59"/>
      <c r="AC32" s="59"/>
      <c r="AD32" s="59"/>
      <c r="AE32" s="59">
        <v>1</v>
      </c>
      <c r="AF32" s="54">
        <f t="shared" si="41"/>
        <v>6</v>
      </c>
      <c r="AH32" s="1210"/>
      <c r="AI32" s="53" t="s">
        <v>34</v>
      </c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2">
        <f t="shared" si="42"/>
        <v>0</v>
      </c>
    </row>
    <row r="33" spans="1:46" ht="18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T33" s="1216"/>
      <c r="U33" s="59" t="s">
        <v>31</v>
      </c>
      <c r="V33" s="59"/>
      <c r="W33" s="59">
        <v>2</v>
      </c>
      <c r="X33" s="59"/>
      <c r="Y33" s="59"/>
      <c r="Z33" s="59"/>
      <c r="AA33" s="59"/>
      <c r="AB33" s="59">
        <v>1</v>
      </c>
      <c r="AC33" s="59"/>
      <c r="AD33" s="59"/>
      <c r="AE33" s="59"/>
      <c r="AF33" s="54">
        <f t="shared" si="41"/>
        <v>3</v>
      </c>
      <c r="AH33" s="1210"/>
      <c r="AI33" s="53" t="s">
        <v>35</v>
      </c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2">
        <f t="shared" si="42"/>
        <v>0</v>
      </c>
    </row>
    <row r="34" spans="1:46" ht="18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T34" s="1216"/>
      <c r="U34" s="59" t="s">
        <v>32</v>
      </c>
      <c r="V34" s="59">
        <v>1</v>
      </c>
      <c r="W34" s="59">
        <v>2</v>
      </c>
      <c r="X34" s="59">
        <v>7</v>
      </c>
      <c r="Y34" s="59"/>
      <c r="Z34" s="59">
        <v>1</v>
      </c>
      <c r="AA34" s="59">
        <v>1</v>
      </c>
      <c r="AB34" s="59"/>
      <c r="AC34" s="59"/>
      <c r="AD34" s="59"/>
      <c r="AE34" s="59"/>
      <c r="AF34" s="54">
        <f t="shared" si="41"/>
        <v>12</v>
      </c>
      <c r="AH34" s="1210"/>
      <c r="AI34" s="53" t="s">
        <v>36</v>
      </c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2">
        <f t="shared" si="42"/>
        <v>0</v>
      </c>
    </row>
    <row r="35" spans="1:46" ht="18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T35" s="1217"/>
      <c r="U35" s="123" t="s">
        <v>186</v>
      </c>
      <c r="V35" s="124">
        <f t="shared" ref="V35:AE35" si="45">SUM(V29:V34)</f>
        <v>2</v>
      </c>
      <c r="W35" s="124">
        <f t="shared" si="45"/>
        <v>9</v>
      </c>
      <c r="X35" s="124">
        <f t="shared" si="45"/>
        <v>13</v>
      </c>
      <c r="Y35" s="124">
        <f t="shared" si="45"/>
        <v>0</v>
      </c>
      <c r="Z35" s="124">
        <f t="shared" si="45"/>
        <v>2</v>
      </c>
      <c r="AA35" s="124">
        <f t="shared" si="45"/>
        <v>2</v>
      </c>
      <c r="AB35" s="124">
        <f t="shared" si="45"/>
        <v>2</v>
      </c>
      <c r="AC35" s="124">
        <f t="shared" si="45"/>
        <v>0</v>
      </c>
      <c r="AD35" s="124">
        <f t="shared" si="45"/>
        <v>0</v>
      </c>
      <c r="AE35" s="124">
        <f t="shared" si="45"/>
        <v>2</v>
      </c>
      <c r="AF35" s="125">
        <f t="shared" si="41"/>
        <v>32</v>
      </c>
      <c r="AG35" s="326" t="s">
        <v>331</v>
      </c>
      <c r="AH35" s="1211"/>
      <c r="AI35" s="63" t="s">
        <v>186</v>
      </c>
      <c r="AJ35" s="64">
        <f t="shared" ref="AJ35:AS35" si="46">SUM(AJ29:AJ34)</f>
        <v>0</v>
      </c>
      <c r="AK35" s="64">
        <f t="shared" si="46"/>
        <v>0</v>
      </c>
      <c r="AL35" s="64">
        <f t="shared" si="46"/>
        <v>0</v>
      </c>
      <c r="AM35" s="64">
        <f t="shared" si="46"/>
        <v>0</v>
      </c>
      <c r="AN35" s="64">
        <f t="shared" si="46"/>
        <v>0</v>
      </c>
      <c r="AO35" s="64">
        <f t="shared" si="46"/>
        <v>0</v>
      </c>
      <c r="AP35" s="64">
        <f t="shared" si="46"/>
        <v>0</v>
      </c>
      <c r="AQ35" s="64">
        <f t="shared" si="46"/>
        <v>0</v>
      </c>
      <c r="AR35" s="64">
        <f t="shared" si="46"/>
        <v>0</v>
      </c>
      <c r="AS35" s="64">
        <f t="shared" si="46"/>
        <v>0</v>
      </c>
      <c r="AT35" s="65">
        <f t="shared" si="42"/>
        <v>0</v>
      </c>
    </row>
    <row r="36" spans="1:46" ht="18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T36" s="126"/>
      <c r="U36" s="126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H36" s="66"/>
      <c r="AI36" s="66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</row>
    <row r="37" spans="1:46" ht="18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45" t="s">
        <v>317</v>
      </c>
      <c r="U37" s="43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H37" s="45" t="s">
        <v>317</v>
      </c>
      <c r="AI37" s="70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</row>
    <row r="38" spans="1:46" ht="18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T38" s="47" t="s">
        <v>54</v>
      </c>
      <c r="U38" s="48"/>
      <c r="V38" s="49" t="s">
        <v>158</v>
      </c>
      <c r="W38" s="49" t="s">
        <v>159</v>
      </c>
      <c r="X38" s="49" t="s">
        <v>160</v>
      </c>
      <c r="Y38" s="49" t="s">
        <v>161</v>
      </c>
      <c r="Z38" s="49" t="s">
        <v>162</v>
      </c>
      <c r="AA38" s="49" t="s">
        <v>189</v>
      </c>
      <c r="AB38" s="49" t="s">
        <v>190</v>
      </c>
      <c r="AC38" s="49" t="s">
        <v>191</v>
      </c>
      <c r="AD38" s="49" t="s">
        <v>192</v>
      </c>
      <c r="AE38" s="49" t="s">
        <v>193</v>
      </c>
      <c r="AF38" s="50" t="s">
        <v>4</v>
      </c>
      <c r="AH38" s="72" t="s">
        <v>54</v>
      </c>
      <c r="AI38" s="73"/>
      <c r="AJ38" s="74" t="s">
        <v>158</v>
      </c>
      <c r="AK38" s="74" t="s">
        <v>159</v>
      </c>
      <c r="AL38" s="74" t="s">
        <v>160</v>
      </c>
      <c r="AM38" s="74" t="s">
        <v>161</v>
      </c>
      <c r="AN38" s="74" t="s">
        <v>162</v>
      </c>
      <c r="AO38" s="74" t="s">
        <v>189</v>
      </c>
      <c r="AP38" s="74" t="s">
        <v>190</v>
      </c>
      <c r="AQ38" s="74" t="s">
        <v>191</v>
      </c>
      <c r="AR38" s="74" t="s">
        <v>192</v>
      </c>
      <c r="AS38" s="74" t="s">
        <v>193</v>
      </c>
      <c r="AT38" s="75" t="s">
        <v>4</v>
      </c>
    </row>
    <row r="39" spans="1:46" ht="18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T39" s="1212" t="s">
        <v>194</v>
      </c>
      <c r="U39" s="58" t="s">
        <v>173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2">
        <f>SUM(V39:AE39)</f>
        <v>0</v>
      </c>
      <c r="AH39" s="1206" t="s">
        <v>194</v>
      </c>
      <c r="AI39" s="51" t="s">
        <v>196</v>
      </c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7">
        <f>SUM(AJ39:AS39)</f>
        <v>0</v>
      </c>
    </row>
    <row r="40" spans="1:46" ht="18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T40" s="1213"/>
      <c r="U40" s="59" t="s">
        <v>28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4">
        <f t="shared" ref="AF40:AF52" si="47">SUM(V40:AE40)</f>
        <v>0</v>
      </c>
      <c r="AH40" s="1207"/>
      <c r="AI40" s="53" t="s">
        <v>176</v>
      </c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2">
        <f t="shared" ref="AT40:AT52" si="48">SUM(AJ40:AS40)</f>
        <v>0</v>
      </c>
    </row>
    <row r="41" spans="1:46" ht="18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T41" s="1213"/>
      <c r="U41" s="59" t="s">
        <v>29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4">
        <f t="shared" si="47"/>
        <v>0</v>
      </c>
      <c r="AH41" s="1207"/>
      <c r="AI41" s="53" t="s">
        <v>33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2">
        <f t="shared" si="48"/>
        <v>0</v>
      </c>
    </row>
    <row r="42" spans="1:46" ht="18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T42" s="1213"/>
      <c r="U42" s="59" t="s">
        <v>30</v>
      </c>
      <c r="V42" s="59">
        <v>1</v>
      </c>
      <c r="W42" s="59">
        <v>0</v>
      </c>
      <c r="X42" s="59">
        <v>0</v>
      </c>
      <c r="Y42" s="59">
        <v>0</v>
      </c>
      <c r="Z42" s="59">
        <v>1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4">
        <f t="shared" si="47"/>
        <v>2</v>
      </c>
      <c r="AH42" s="1207"/>
      <c r="AI42" s="53" t="s">
        <v>34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2">
        <f t="shared" si="48"/>
        <v>0</v>
      </c>
    </row>
    <row r="43" spans="1:46" ht="18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T43" s="1213"/>
      <c r="U43" s="59" t="s">
        <v>31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4">
        <f t="shared" si="47"/>
        <v>0</v>
      </c>
      <c r="AH43" s="1207"/>
      <c r="AI43" s="53" t="s">
        <v>35</v>
      </c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2">
        <f t="shared" si="48"/>
        <v>0</v>
      </c>
    </row>
    <row r="44" spans="1:46" ht="18.75" customHeight="1">
      <c r="T44" s="1213"/>
      <c r="U44" s="59" t="s">
        <v>32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4">
        <f t="shared" si="47"/>
        <v>0</v>
      </c>
      <c r="AH44" s="1207"/>
      <c r="AI44" s="53" t="s">
        <v>36</v>
      </c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2">
        <f t="shared" si="48"/>
        <v>0</v>
      </c>
    </row>
    <row r="45" spans="1:46" ht="18.75" customHeight="1">
      <c r="T45" s="1214"/>
      <c r="U45" s="55" t="s">
        <v>142</v>
      </c>
      <c r="V45" s="56">
        <f t="shared" ref="V45:AE45" si="49">SUM(V39:V44)</f>
        <v>1</v>
      </c>
      <c r="W45" s="56">
        <f t="shared" si="49"/>
        <v>0</v>
      </c>
      <c r="X45" s="56">
        <f t="shared" si="49"/>
        <v>0</v>
      </c>
      <c r="Y45" s="56">
        <f t="shared" si="49"/>
        <v>0</v>
      </c>
      <c r="Z45" s="56">
        <f t="shared" si="49"/>
        <v>1</v>
      </c>
      <c r="AA45" s="56">
        <f t="shared" si="49"/>
        <v>0</v>
      </c>
      <c r="AB45" s="56">
        <f t="shared" si="49"/>
        <v>0</v>
      </c>
      <c r="AC45" s="56">
        <f t="shared" si="49"/>
        <v>0</v>
      </c>
      <c r="AD45" s="56">
        <f t="shared" si="49"/>
        <v>0</v>
      </c>
      <c r="AE45" s="56">
        <f t="shared" si="49"/>
        <v>0</v>
      </c>
      <c r="AF45" s="57">
        <f t="shared" si="47"/>
        <v>2</v>
      </c>
      <c r="AH45" s="1208"/>
      <c r="AI45" s="55" t="s">
        <v>142</v>
      </c>
      <c r="AJ45" s="79">
        <f t="shared" ref="AJ45:AS45" si="50">SUM(AJ39:AJ44)</f>
        <v>0</v>
      </c>
      <c r="AK45" s="79">
        <f t="shared" si="50"/>
        <v>0</v>
      </c>
      <c r="AL45" s="79">
        <f t="shared" si="50"/>
        <v>0</v>
      </c>
      <c r="AM45" s="79">
        <f t="shared" si="50"/>
        <v>0</v>
      </c>
      <c r="AN45" s="79">
        <f t="shared" si="50"/>
        <v>0</v>
      </c>
      <c r="AO45" s="79">
        <f t="shared" si="50"/>
        <v>0</v>
      </c>
      <c r="AP45" s="79">
        <f t="shared" si="50"/>
        <v>0</v>
      </c>
      <c r="AQ45" s="79">
        <f t="shared" si="50"/>
        <v>0</v>
      </c>
      <c r="AR45" s="79">
        <f t="shared" si="50"/>
        <v>0</v>
      </c>
      <c r="AS45" s="79">
        <f t="shared" si="50"/>
        <v>0</v>
      </c>
      <c r="AT45" s="80">
        <f t="shared" si="48"/>
        <v>0</v>
      </c>
    </row>
    <row r="46" spans="1:46" ht="18.75" customHeight="1">
      <c r="T46" s="1215" t="s">
        <v>459</v>
      </c>
      <c r="U46" s="58" t="s">
        <v>195</v>
      </c>
      <c r="V46" s="58">
        <v>1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2">
        <f t="shared" si="47"/>
        <v>1</v>
      </c>
      <c r="AH46" s="1209" t="s">
        <v>450</v>
      </c>
      <c r="AI46" s="51" t="s">
        <v>196</v>
      </c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77">
        <f t="shared" si="48"/>
        <v>0</v>
      </c>
    </row>
    <row r="47" spans="1:46" ht="18.75" customHeight="1">
      <c r="T47" s="1216"/>
      <c r="U47" s="59" t="s">
        <v>28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4">
        <f t="shared" si="47"/>
        <v>0</v>
      </c>
      <c r="AH47" s="1210"/>
      <c r="AI47" s="53" t="s">
        <v>176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2">
        <f t="shared" si="48"/>
        <v>0</v>
      </c>
    </row>
    <row r="48" spans="1:46" ht="18.75" customHeight="1">
      <c r="T48" s="1216"/>
      <c r="U48" s="59" t="s">
        <v>29</v>
      </c>
      <c r="V48" s="59">
        <v>0</v>
      </c>
      <c r="W48" s="59">
        <v>0</v>
      </c>
      <c r="X48" s="59">
        <v>1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4">
        <f t="shared" si="47"/>
        <v>1</v>
      </c>
      <c r="AH48" s="1210"/>
      <c r="AI48" s="53" t="s">
        <v>33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2">
        <f t="shared" si="48"/>
        <v>0</v>
      </c>
    </row>
    <row r="49" spans="1:46" ht="18.75" customHeight="1">
      <c r="T49" s="1216"/>
      <c r="U49" s="59" t="s">
        <v>30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4">
        <f t="shared" si="47"/>
        <v>0</v>
      </c>
      <c r="AH49" s="1210"/>
      <c r="AI49" s="53" t="s">
        <v>34</v>
      </c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2">
        <f t="shared" si="48"/>
        <v>0</v>
      </c>
    </row>
    <row r="50" spans="1:46" ht="18.75" customHeight="1">
      <c r="T50" s="1216"/>
      <c r="U50" s="59" t="s">
        <v>31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4">
        <f t="shared" si="47"/>
        <v>0</v>
      </c>
      <c r="AH50" s="1210"/>
      <c r="AI50" s="53" t="s">
        <v>35</v>
      </c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2">
        <f t="shared" si="48"/>
        <v>0</v>
      </c>
    </row>
    <row r="51" spans="1:46" ht="18.75" customHeight="1">
      <c r="T51" s="1216"/>
      <c r="U51" s="59" t="s">
        <v>32</v>
      </c>
      <c r="V51" s="59">
        <v>0</v>
      </c>
      <c r="W51" s="59">
        <v>0</v>
      </c>
      <c r="X51" s="59">
        <v>0</v>
      </c>
      <c r="Y51" s="59">
        <v>0</v>
      </c>
      <c r="Z51" s="59">
        <v>1</v>
      </c>
      <c r="AA51" s="59">
        <v>1</v>
      </c>
      <c r="AB51" s="59">
        <v>0</v>
      </c>
      <c r="AC51" s="59">
        <v>0</v>
      </c>
      <c r="AD51" s="59">
        <v>0</v>
      </c>
      <c r="AE51" s="59">
        <v>0</v>
      </c>
      <c r="AF51" s="54">
        <f t="shared" si="47"/>
        <v>2</v>
      </c>
      <c r="AH51" s="1210"/>
      <c r="AI51" s="53" t="s">
        <v>36</v>
      </c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2">
        <f t="shared" si="48"/>
        <v>0</v>
      </c>
    </row>
    <row r="52" spans="1:46" ht="18.75" customHeight="1">
      <c r="T52" s="1217"/>
      <c r="U52" s="123" t="s">
        <v>142</v>
      </c>
      <c r="V52" s="124">
        <f t="shared" ref="V52:AE52" si="51">SUM(V46:V51)</f>
        <v>1</v>
      </c>
      <c r="W52" s="124">
        <f t="shared" si="51"/>
        <v>0</v>
      </c>
      <c r="X52" s="124">
        <f t="shared" si="51"/>
        <v>1</v>
      </c>
      <c r="Y52" s="124">
        <f t="shared" si="51"/>
        <v>0</v>
      </c>
      <c r="Z52" s="124">
        <f t="shared" si="51"/>
        <v>1</v>
      </c>
      <c r="AA52" s="124">
        <f t="shared" si="51"/>
        <v>1</v>
      </c>
      <c r="AB52" s="124">
        <f t="shared" si="51"/>
        <v>0</v>
      </c>
      <c r="AC52" s="124">
        <f t="shared" si="51"/>
        <v>0</v>
      </c>
      <c r="AD52" s="124">
        <f t="shared" si="51"/>
        <v>0</v>
      </c>
      <c r="AE52" s="124">
        <f t="shared" si="51"/>
        <v>0</v>
      </c>
      <c r="AF52" s="125">
        <f t="shared" si="47"/>
        <v>4</v>
      </c>
      <c r="AH52" s="1211"/>
      <c r="AI52" s="63" t="s">
        <v>142</v>
      </c>
      <c r="AJ52" s="64">
        <f t="shared" ref="AJ52:AS52" si="52">SUM(AJ46:AJ51)</f>
        <v>0</v>
      </c>
      <c r="AK52" s="64">
        <f t="shared" si="52"/>
        <v>0</v>
      </c>
      <c r="AL52" s="64">
        <f t="shared" si="52"/>
        <v>0</v>
      </c>
      <c r="AM52" s="64">
        <f t="shared" si="52"/>
        <v>0</v>
      </c>
      <c r="AN52" s="64">
        <f t="shared" si="52"/>
        <v>0</v>
      </c>
      <c r="AO52" s="64">
        <f t="shared" si="52"/>
        <v>0</v>
      </c>
      <c r="AP52" s="64">
        <f t="shared" si="52"/>
        <v>0</v>
      </c>
      <c r="AQ52" s="64">
        <f t="shared" si="52"/>
        <v>0</v>
      </c>
      <c r="AR52" s="64">
        <f t="shared" si="52"/>
        <v>0</v>
      </c>
      <c r="AS52" s="64">
        <f t="shared" si="52"/>
        <v>0</v>
      </c>
      <c r="AT52" s="65">
        <f t="shared" si="48"/>
        <v>0</v>
      </c>
    </row>
    <row r="53" spans="1:46" ht="18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T53" s="126"/>
      <c r="U53" s="126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H53" s="66"/>
      <c r="AI53" s="66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1:46" ht="18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T54" s="45" t="s">
        <v>335</v>
      </c>
      <c r="U54" s="43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H54" s="45" t="s">
        <v>335</v>
      </c>
      <c r="AI54" s="70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</row>
    <row r="55" spans="1:46" ht="18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T55" s="47" t="s">
        <v>54</v>
      </c>
      <c r="U55" s="48"/>
      <c r="V55" s="49" t="s">
        <v>158</v>
      </c>
      <c r="W55" s="49" t="s">
        <v>159</v>
      </c>
      <c r="X55" s="49" t="s">
        <v>160</v>
      </c>
      <c r="Y55" s="49" t="s">
        <v>161</v>
      </c>
      <c r="Z55" s="49" t="s">
        <v>188</v>
      </c>
      <c r="AA55" s="49" t="s">
        <v>189</v>
      </c>
      <c r="AB55" s="49" t="s">
        <v>190</v>
      </c>
      <c r="AC55" s="49" t="s">
        <v>191</v>
      </c>
      <c r="AD55" s="49" t="s">
        <v>192</v>
      </c>
      <c r="AE55" s="49" t="s">
        <v>193</v>
      </c>
      <c r="AF55" s="50" t="s">
        <v>4</v>
      </c>
      <c r="AH55" s="72" t="s">
        <v>54</v>
      </c>
      <c r="AI55" s="73"/>
      <c r="AJ55" s="74" t="s">
        <v>158</v>
      </c>
      <c r="AK55" s="74" t="s">
        <v>159</v>
      </c>
      <c r="AL55" s="74" t="s">
        <v>160</v>
      </c>
      <c r="AM55" s="74" t="s">
        <v>161</v>
      </c>
      <c r="AN55" s="74" t="s">
        <v>188</v>
      </c>
      <c r="AO55" s="74" t="s">
        <v>189</v>
      </c>
      <c r="AP55" s="74" t="s">
        <v>190</v>
      </c>
      <c r="AQ55" s="74" t="s">
        <v>191</v>
      </c>
      <c r="AR55" s="74" t="s">
        <v>192</v>
      </c>
      <c r="AS55" s="74" t="s">
        <v>193</v>
      </c>
      <c r="AT55" s="75" t="s">
        <v>4</v>
      </c>
    </row>
    <row r="56" spans="1:46" ht="18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T56" s="1212" t="s">
        <v>194</v>
      </c>
      <c r="U56" s="51" t="s">
        <v>195</v>
      </c>
      <c r="V56" s="58">
        <v>2</v>
      </c>
      <c r="W56" s="58"/>
      <c r="X56" s="58"/>
      <c r="Y56" s="58"/>
      <c r="Z56" s="58"/>
      <c r="AA56" s="58"/>
      <c r="AB56" s="58"/>
      <c r="AC56" s="58"/>
      <c r="AD56" s="58"/>
      <c r="AE56" s="58"/>
      <c r="AF56" s="52">
        <f>SUM(V56:AE56)</f>
        <v>2</v>
      </c>
      <c r="AH56" s="1206" t="s">
        <v>194</v>
      </c>
      <c r="AI56" s="51" t="s">
        <v>196</v>
      </c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7">
        <f>SUM(AJ56:AS56)</f>
        <v>0</v>
      </c>
    </row>
    <row r="57" spans="1:46" ht="18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T57" s="1213"/>
      <c r="U57" s="53" t="s">
        <v>28</v>
      </c>
      <c r="V57" s="59"/>
      <c r="W57" s="59"/>
      <c r="X57" s="59"/>
      <c r="Y57" s="59"/>
      <c r="Z57" s="59">
        <v>1</v>
      </c>
      <c r="AA57" s="59">
        <v>1</v>
      </c>
      <c r="AB57" s="59"/>
      <c r="AC57" s="59">
        <v>0</v>
      </c>
      <c r="AD57" s="59"/>
      <c r="AE57" s="59"/>
      <c r="AF57" s="54">
        <f t="shared" ref="AF57:AF69" si="53">SUM(V57:AE57)</f>
        <v>2</v>
      </c>
      <c r="AH57" s="1207"/>
      <c r="AI57" s="53" t="s">
        <v>197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2">
        <f t="shared" ref="AT57:AT69" si="54">SUM(AJ57:AS57)</f>
        <v>0</v>
      </c>
    </row>
    <row r="58" spans="1:46" ht="18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T58" s="1213"/>
      <c r="U58" s="53" t="s">
        <v>29</v>
      </c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4">
        <f t="shared" si="53"/>
        <v>0</v>
      </c>
      <c r="AH58" s="1207"/>
      <c r="AI58" s="53" t="s">
        <v>33</v>
      </c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2">
        <f t="shared" si="54"/>
        <v>0</v>
      </c>
    </row>
    <row r="59" spans="1:46" ht="18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T59" s="1213"/>
      <c r="U59" s="53" t="s">
        <v>30</v>
      </c>
      <c r="V59" s="59"/>
      <c r="W59" s="59"/>
      <c r="X59" s="59">
        <v>1</v>
      </c>
      <c r="Y59" s="59"/>
      <c r="Z59" s="59"/>
      <c r="AA59" s="59"/>
      <c r="AB59" s="59"/>
      <c r="AC59" s="59">
        <v>2</v>
      </c>
      <c r="AD59" s="59"/>
      <c r="AE59" s="59"/>
      <c r="AF59" s="54">
        <f t="shared" si="53"/>
        <v>3</v>
      </c>
      <c r="AH59" s="1207"/>
      <c r="AI59" s="53" t="s">
        <v>34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2">
        <f t="shared" si="54"/>
        <v>0</v>
      </c>
    </row>
    <row r="60" spans="1:46" ht="18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T60" s="1213"/>
      <c r="U60" s="53" t="s">
        <v>31</v>
      </c>
      <c r="V60" s="59"/>
      <c r="W60" s="59"/>
      <c r="X60" s="59"/>
      <c r="Y60" s="59"/>
      <c r="Z60" s="59"/>
      <c r="AA60" s="59">
        <v>2</v>
      </c>
      <c r="AB60" s="59"/>
      <c r="AC60" s="59"/>
      <c r="AD60" s="59"/>
      <c r="AE60" s="59"/>
      <c r="AF60" s="54">
        <f t="shared" si="53"/>
        <v>2</v>
      </c>
      <c r="AH60" s="1207"/>
      <c r="AI60" s="53" t="s">
        <v>35</v>
      </c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2">
        <f t="shared" si="54"/>
        <v>0</v>
      </c>
    </row>
    <row r="61" spans="1:46" ht="18.75" customHeight="1">
      <c r="T61" s="1213"/>
      <c r="U61" s="53" t="s">
        <v>32</v>
      </c>
      <c r="V61" s="59"/>
      <c r="W61" s="59"/>
      <c r="X61" s="59"/>
      <c r="Y61" s="59"/>
      <c r="Z61" s="59">
        <v>2</v>
      </c>
      <c r="AA61" s="59"/>
      <c r="AB61" s="59"/>
      <c r="AC61" s="59"/>
      <c r="AD61" s="59"/>
      <c r="AE61" s="59">
        <v>1</v>
      </c>
      <c r="AF61" s="54">
        <f t="shared" si="53"/>
        <v>3</v>
      </c>
      <c r="AH61" s="1207"/>
      <c r="AI61" s="53" t="s">
        <v>36</v>
      </c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2">
        <f t="shared" si="54"/>
        <v>0</v>
      </c>
    </row>
    <row r="62" spans="1:46" ht="18.75" customHeight="1">
      <c r="T62" s="1214"/>
      <c r="U62" s="55" t="s">
        <v>186</v>
      </c>
      <c r="V62" s="56">
        <f t="shared" ref="V62:AE62" si="55">SUM(V56:V61)</f>
        <v>2</v>
      </c>
      <c r="W62" s="56">
        <f t="shared" si="55"/>
        <v>0</v>
      </c>
      <c r="X62" s="56">
        <f t="shared" si="55"/>
        <v>1</v>
      </c>
      <c r="Y62" s="56">
        <f t="shared" si="55"/>
        <v>0</v>
      </c>
      <c r="Z62" s="56">
        <f t="shared" si="55"/>
        <v>3</v>
      </c>
      <c r="AA62" s="56">
        <f t="shared" si="55"/>
        <v>3</v>
      </c>
      <c r="AB62" s="56">
        <f t="shared" si="55"/>
        <v>0</v>
      </c>
      <c r="AC62" s="56">
        <f t="shared" si="55"/>
        <v>2</v>
      </c>
      <c r="AD62" s="56">
        <f t="shared" si="55"/>
        <v>0</v>
      </c>
      <c r="AE62" s="56">
        <f t="shared" si="55"/>
        <v>1</v>
      </c>
      <c r="AF62" s="57">
        <f t="shared" si="53"/>
        <v>12</v>
      </c>
      <c r="AH62" s="1208"/>
      <c r="AI62" s="55" t="s">
        <v>186</v>
      </c>
      <c r="AJ62" s="79">
        <f t="shared" ref="AJ62:AS62" si="56">SUM(AJ56:AJ61)</f>
        <v>0</v>
      </c>
      <c r="AK62" s="79">
        <f t="shared" si="56"/>
        <v>0</v>
      </c>
      <c r="AL62" s="79">
        <f t="shared" si="56"/>
        <v>0</v>
      </c>
      <c r="AM62" s="79">
        <f t="shared" si="56"/>
        <v>0</v>
      </c>
      <c r="AN62" s="79">
        <f t="shared" si="56"/>
        <v>0</v>
      </c>
      <c r="AO62" s="79">
        <f t="shared" si="56"/>
        <v>0</v>
      </c>
      <c r="AP62" s="79">
        <f t="shared" si="56"/>
        <v>0</v>
      </c>
      <c r="AQ62" s="79">
        <f t="shared" si="56"/>
        <v>0</v>
      </c>
      <c r="AR62" s="79">
        <f t="shared" si="56"/>
        <v>0</v>
      </c>
      <c r="AS62" s="79">
        <f t="shared" si="56"/>
        <v>0</v>
      </c>
      <c r="AT62" s="80">
        <f t="shared" si="54"/>
        <v>0</v>
      </c>
    </row>
    <row r="63" spans="1:46" ht="18.75" customHeight="1">
      <c r="T63" s="1215" t="s">
        <v>459</v>
      </c>
      <c r="U63" s="58" t="s">
        <v>195</v>
      </c>
      <c r="V63" s="58">
        <v>1</v>
      </c>
      <c r="W63" s="58"/>
      <c r="X63" s="58"/>
      <c r="Y63" s="58"/>
      <c r="Z63" s="58"/>
      <c r="AA63" s="58"/>
      <c r="AB63" s="58"/>
      <c r="AC63" s="58"/>
      <c r="AD63" s="58"/>
      <c r="AE63" s="58"/>
      <c r="AF63" s="52">
        <f t="shared" si="53"/>
        <v>1</v>
      </c>
      <c r="AH63" s="1209" t="s">
        <v>450</v>
      </c>
      <c r="AI63" s="51" t="s">
        <v>196</v>
      </c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77">
        <f t="shared" si="54"/>
        <v>0</v>
      </c>
    </row>
    <row r="64" spans="1:46" ht="18.75" customHeight="1">
      <c r="T64" s="1216"/>
      <c r="U64" s="59" t="s">
        <v>28</v>
      </c>
      <c r="V64" s="59"/>
      <c r="W64" s="59"/>
      <c r="X64" s="59"/>
      <c r="Y64" s="59"/>
      <c r="Z64" s="59"/>
      <c r="AA64" s="59"/>
      <c r="AB64" s="59"/>
      <c r="AC64" s="59">
        <v>1</v>
      </c>
      <c r="AD64" s="59"/>
      <c r="AE64" s="59"/>
      <c r="AF64" s="54">
        <f t="shared" si="53"/>
        <v>1</v>
      </c>
      <c r="AH64" s="1210"/>
      <c r="AI64" s="53" t="s">
        <v>197</v>
      </c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2">
        <f t="shared" si="54"/>
        <v>0</v>
      </c>
    </row>
    <row r="65" spans="20:46" ht="18.75" customHeight="1">
      <c r="T65" s="1216"/>
      <c r="U65" s="59" t="s">
        <v>29</v>
      </c>
      <c r="V65" s="59">
        <v>4</v>
      </c>
      <c r="W65" s="59"/>
      <c r="X65" s="59">
        <v>1</v>
      </c>
      <c r="Y65" s="59"/>
      <c r="Z65" s="59"/>
      <c r="AA65" s="59"/>
      <c r="AB65" s="59"/>
      <c r="AC65" s="59"/>
      <c r="AD65" s="59"/>
      <c r="AE65" s="59"/>
      <c r="AF65" s="54">
        <f t="shared" si="53"/>
        <v>5</v>
      </c>
      <c r="AH65" s="1210"/>
      <c r="AI65" s="53" t="s">
        <v>33</v>
      </c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2">
        <f t="shared" si="54"/>
        <v>0</v>
      </c>
    </row>
    <row r="66" spans="20:46" ht="18.75" customHeight="1">
      <c r="T66" s="1216"/>
      <c r="U66" s="59" t="s">
        <v>30</v>
      </c>
      <c r="V66" s="59">
        <v>2</v>
      </c>
      <c r="W66" s="59">
        <v>1</v>
      </c>
      <c r="X66" s="59">
        <v>3</v>
      </c>
      <c r="Y66" s="59"/>
      <c r="Z66" s="59">
        <v>1</v>
      </c>
      <c r="AA66" s="59"/>
      <c r="AB66" s="59"/>
      <c r="AC66" s="59"/>
      <c r="AD66" s="59"/>
      <c r="AE66" s="59"/>
      <c r="AF66" s="54">
        <f t="shared" si="53"/>
        <v>7</v>
      </c>
      <c r="AH66" s="1210"/>
      <c r="AI66" s="53" t="s">
        <v>34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2">
        <f t="shared" si="54"/>
        <v>0</v>
      </c>
    </row>
    <row r="67" spans="20:46" ht="18.75" customHeight="1">
      <c r="T67" s="1216"/>
      <c r="U67" s="59" t="s">
        <v>31</v>
      </c>
      <c r="V67" s="59">
        <v>1</v>
      </c>
      <c r="W67" s="59"/>
      <c r="X67" s="59">
        <v>3</v>
      </c>
      <c r="Y67" s="59"/>
      <c r="Z67" s="59">
        <v>1</v>
      </c>
      <c r="AA67" s="59"/>
      <c r="AB67" s="59">
        <v>2</v>
      </c>
      <c r="AC67" s="59"/>
      <c r="AD67" s="59"/>
      <c r="AE67" s="59">
        <v>1</v>
      </c>
      <c r="AF67" s="54">
        <f t="shared" si="53"/>
        <v>8</v>
      </c>
      <c r="AH67" s="1210"/>
      <c r="AI67" s="53" t="s">
        <v>35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2">
        <f t="shared" si="54"/>
        <v>0</v>
      </c>
    </row>
    <row r="68" spans="20:46" ht="18.75" customHeight="1">
      <c r="T68" s="1216"/>
      <c r="U68" s="59" t="s">
        <v>32</v>
      </c>
      <c r="V68" s="59">
        <v>1</v>
      </c>
      <c r="W68" s="59">
        <v>2</v>
      </c>
      <c r="X68" s="59"/>
      <c r="Y68" s="59"/>
      <c r="Z68" s="59">
        <v>4</v>
      </c>
      <c r="AA68" s="59"/>
      <c r="AB68" s="59"/>
      <c r="AC68" s="59"/>
      <c r="AD68" s="59"/>
      <c r="AE68" s="59"/>
      <c r="AF68" s="54">
        <f t="shared" si="53"/>
        <v>7</v>
      </c>
      <c r="AH68" s="1210"/>
      <c r="AI68" s="53" t="s">
        <v>36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2">
        <f t="shared" si="54"/>
        <v>0</v>
      </c>
    </row>
    <row r="69" spans="20:46" ht="18.75" customHeight="1">
      <c r="T69" s="1217"/>
      <c r="U69" s="123" t="s">
        <v>186</v>
      </c>
      <c r="V69" s="124">
        <f t="shared" ref="V69:AE69" si="57">SUM(V63:V68)</f>
        <v>9</v>
      </c>
      <c r="W69" s="124">
        <f t="shared" si="57"/>
        <v>3</v>
      </c>
      <c r="X69" s="124">
        <f t="shared" si="57"/>
        <v>7</v>
      </c>
      <c r="Y69" s="124">
        <f t="shared" si="57"/>
        <v>0</v>
      </c>
      <c r="Z69" s="124">
        <f t="shared" si="57"/>
        <v>6</v>
      </c>
      <c r="AA69" s="124">
        <f t="shared" si="57"/>
        <v>0</v>
      </c>
      <c r="AB69" s="124">
        <f t="shared" si="57"/>
        <v>2</v>
      </c>
      <c r="AC69" s="124">
        <f t="shared" si="57"/>
        <v>1</v>
      </c>
      <c r="AD69" s="124">
        <f t="shared" si="57"/>
        <v>0</v>
      </c>
      <c r="AE69" s="124">
        <f t="shared" si="57"/>
        <v>1</v>
      </c>
      <c r="AF69" s="125">
        <f t="shared" si="53"/>
        <v>29</v>
      </c>
      <c r="AH69" s="1211"/>
      <c r="AI69" s="63" t="s">
        <v>186</v>
      </c>
      <c r="AJ69" s="64">
        <f t="shared" ref="AJ69:AS69" si="58">SUM(AJ63:AJ68)</f>
        <v>0</v>
      </c>
      <c r="AK69" s="64">
        <f t="shared" si="58"/>
        <v>0</v>
      </c>
      <c r="AL69" s="64">
        <f t="shared" si="58"/>
        <v>0</v>
      </c>
      <c r="AM69" s="64">
        <f t="shared" si="58"/>
        <v>0</v>
      </c>
      <c r="AN69" s="64">
        <f t="shared" si="58"/>
        <v>0</v>
      </c>
      <c r="AO69" s="64">
        <f t="shared" si="58"/>
        <v>0</v>
      </c>
      <c r="AP69" s="64">
        <f t="shared" si="58"/>
        <v>0</v>
      </c>
      <c r="AQ69" s="64">
        <f t="shared" si="58"/>
        <v>0</v>
      </c>
      <c r="AR69" s="64">
        <f t="shared" si="58"/>
        <v>0</v>
      </c>
      <c r="AS69" s="64">
        <f t="shared" si="58"/>
        <v>0</v>
      </c>
      <c r="AT69" s="65">
        <f t="shared" si="54"/>
        <v>0</v>
      </c>
    </row>
    <row r="70" spans="20:46" ht="18.75" customHeight="1">
      <c r="T70" s="126"/>
      <c r="U70" s="126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H70" s="66"/>
      <c r="AI70" s="66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20:46" ht="18.75" customHeight="1">
      <c r="T71" s="45" t="s">
        <v>199</v>
      </c>
      <c r="U71" s="43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H71" s="45" t="s">
        <v>200</v>
      </c>
      <c r="AI71" s="70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</row>
    <row r="72" spans="20:46" ht="18.75" customHeight="1">
      <c r="T72" s="47" t="s">
        <v>54</v>
      </c>
      <c r="U72" s="48"/>
      <c r="V72" s="49" t="s">
        <v>168</v>
      </c>
      <c r="W72" s="49" t="s">
        <v>169</v>
      </c>
      <c r="X72" s="49" t="s">
        <v>170</v>
      </c>
      <c r="Y72" s="49" t="s">
        <v>171</v>
      </c>
      <c r="Z72" s="49" t="s">
        <v>162</v>
      </c>
      <c r="AA72" s="49" t="s">
        <v>163</v>
      </c>
      <c r="AB72" s="49" t="s">
        <v>164</v>
      </c>
      <c r="AC72" s="49" t="s">
        <v>165</v>
      </c>
      <c r="AD72" s="49" t="s">
        <v>166</v>
      </c>
      <c r="AE72" s="49" t="s">
        <v>167</v>
      </c>
      <c r="AF72" s="50" t="s">
        <v>4</v>
      </c>
      <c r="AH72" s="72" t="s">
        <v>54</v>
      </c>
      <c r="AI72" s="73"/>
      <c r="AJ72" s="74" t="s">
        <v>168</v>
      </c>
      <c r="AK72" s="74" t="s">
        <v>169</v>
      </c>
      <c r="AL72" s="74" t="s">
        <v>170</v>
      </c>
      <c r="AM72" s="74" t="s">
        <v>171</v>
      </c>
      <c r="AN72" s="74" t="s">
        <v>162</v>
      </c>
      <c r="AO72" s="74" t="s">
        <v>163</v>
      </c>
      <c r="AP72" s="74" t="s">
        <v>164</v>
      </c>
      <c r="AQ72" s="74" t="s">
        <v>165</v>
      </c>
      <c r="AR72" s="74" t="s">
        <v>166</v>
      </c>
      <c r="AS72" s="74" t="s">
        <v>167</v>
      </c>
      <c r="AT72" s="75" t="s">
        <v>4</v>
      </c>
    </row>
    <row r="73" spans="20:46" ht="18.75" customHeight="1">
      <c r="T73" s="1222" t="s">
        <v>150</v>
      </c>
      <c r="U73" s="51" t="s">
        <v>173</v>
      </c>
      <c r="V73" s="51">
        <v>1</v>
      </c>
      <c r="W73" s="51"/>
      <c r="X73" s="51"/>
      <c r="Y73" s="51"/>
      <c r="Z73" s="51"/>
      <c r="AA73" s="51"/>
      <c r="AB73" s="51"/>
      <c r="AC73" s="51"/>
      <c r="AD73" s="51"/>
      <c r="AE73" s="51"/>
      <c r="AF73" s="52">
        <f>SUM(V73:AE73)</f>
        <v>1</v>
      </c>
      <c r="AH73" s="1218" t="s">
        <v>150</v>
      </c>
      <c r="AI73" s="51" t="s">
        <v>174</v>
      </c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7">
        <f>SUM(AJ73:AS73)</f>
        <v>0</v>
      </c>
    </row>
    <row r="74" spans="20:46" ht="18.75" customHeight="1">
      <c r="T74" s="1223"/>
      <c r="U74" s="53" t="s">
        <v>28</v>
      </c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4">
        <f t="shared" ref="AF74:AF86" si="59">SUM(V74:AE74)</f>
        <v>0</v>
      </c>
      <c r="AH74" s="1219"/>
      <c r="AI74" s="53" t="s">
        <v>176</v>
      </c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2">
        <f t="shared" ref="AT74:AT86" si="60">SUM(AJ74:AS74)</f>
        <v>0</v>
      </c>
    </row>
    <row r="75" spans="20:46" ht="18.75" customHeight="1">
      <c r="T75" s="1223"/>
      <c r="U75" s="53" t="s">
        <v>29</v>
      </c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4">
        <f t="shared" si="59"/>
        <v>0</v>
      </c>
      <c r="AH75" s="1219"/>
      <c r="AI75" s="53" t="s">
        <v>33</v>
      </c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2">
        <f t="shared" si="60"/>
        <v>0</v>
      </c>
    </row>
    <row r="76" spans="20:46" ht="18.75" customHeight="1">
      <c r="T76" s="1223"/>
      <c r="U76" s="53" t="s">
        <v>30</v>
      </c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4">
        <f t="shared" si="59"/>
        <v>0</v>
      </c>
      <c r="AH76" s="1219"/>
      <c r="AI76" s="53" t="s">
        <v>34</v>
      </c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2">
        <f t="shared" si="60"/>
        <v>0</v>
      </c>
    </row>
    <row r="77" spans="20:46" ht="18.75" customHeight="1">
      <c r="T77" s="1223"/>
      <c r="U77" s="53" t="s">
        <v>31</v>
      </c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4">
        <f t="shared" si="59"/>
        <v>0</v>
      </c>
      <c r="AH77" s="1219"/>
      <c r="AI77" s="53" t="s">
        <v>35</v>
      </c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2">
        <f t="shared" si="60"/>
        <v>0</v>
      </c>
    </row>
    <row r="78" spans="20:46" ht="18.75" customHeight="1">
      <c r="T78" s="1223"/>
      <c r="U78" s="53" t="s">
        <v>32</v>
      </c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4">
        <f t="shared" si="59"/>
        <v>0</v>
      </c>
      <c r="AH78" s="1219"/>
      <c r="AI78" s="53" t="s">
        <v>36</v>
      </c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2">
        <f t="shared" si="60"/>
        <v>0</v>
      </c>
    </row>
    <row r="79" spans="20:46" ht="18.75" customHeight="1">
      <c r="T79" s="1214"/>
      <c r="U79" s="55" t="s">
        <v>186</v>
      </c>
      <c r="V79" s="56">
        <f t="shared" ref="V79:AE79" si="61">SUM(V73:V78)</f>
        <v>1</v>
      </c>
      <c r="W79" s="56">
        <f t="shared" si="61"/>
        <v>0</v>
      </c>
      <c r="X79" s="56">
        <f t="shared" si="61"/>
        <v>0</v>
      </c>
      <c r="Y79" s="56">
        <f t="shared" si="61"/>
        <v>0</v>
      </c>
      <c r="Z79" s="56">
        <f t="shared" si="61"/>
        <v>0</v>
      </c>
      <c r="AA79" s="56">
        <f t="shared" si="61"/>
        <v>0</v>
      </c>
      <c r="AB79" s="56">
        <f t="shared" si="61"/>
        <v>0</v>
      </c>
      <c r="AC79" s="56">
        <f t="shared" si="61"/>
        <v>0</v>
      </c>
      <c r="AD79" s="56">
        <f t="shared" si="61"/>
        <v>0</v>
      </c>
      <c r="AE79" s="56">
        <f t="shared" si="61"/>
        <v>0</v>
      </c>
      <c r="AF79" s="57">
        <f t="shared" si="59"/>
        <v>1</v>
      </c>
      <c r="AH79" s="1208"/>
      <c r="AI79" s="55" t="s">
        <v>186</v>
      </c>
      <c r="AJ79" s="79">
        <f t="shared" ref="AJ79:AS79" si="62">SUM(AJ73:AJ78)</f>
        <v>0</v>
      </c>
      <c r="AK79" s="79">
        <f t="shared" si="62"/>
        <v>0</v>
      </c>
      <c r="AL79" s="79">
        <f t="shared" si="62"/>
        <v>0</v>
      </c>
      <c r="AM79" s="79">
        <f t="shared" si="62"/>
        <v>0</v>
      </c>
      <c r="AN79" s="79">
        <f t="shared" si="62"/>
        <v>0</v>
      </c>
      <c r="AO79" s="79">
        <f t="shared" si="62"/>
        <v>0</v>
      </c>
      <c r="AP79" s="79">
        <f t="shared" si="62"/>
        <v>0</v>
      </c>
      <c r="AQ79" s="79">
        <f t="shared" si="62"/>
        <v>0</v>
      </c>
      <c r="AR79" s="79">
        <f t="shared" si="62"/>
        <v>0</v>
      </c>
      <c r="AS79" s="79">
        <f t="shared" si="62"/>
        <v>0</v>
      </c>
      <c r="AT79" s="80">
        <f t="shared" si="60"/>
        <v>0</v>
      </c>
    </row>
    <row r="80" spans="20:46" ht="18.75" customHeight="1">
      <c r="T80" s="1215" t="s">
        <v>459</v>
      </c>
      <c r="U80" s="58" t="s">
        <v>195</v>
      </c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2">
        <f t="shared" si="59"/>
        <v>0</v>
      </c>
      <c r="AH80" s="1209" t="s">
        <v>450</v>
      </c>
      <c r="AI80" s="51" t="s">
        <v>196</v>
      </c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77">
        <f t="shared" si="60"/>
        <v>0</v>
      </c>
    </row>
    <row r="81" spans="20:46" ht="18.75" customHeight="1">
      <c r="T81" s="1216"/>
      <c r="U81" s="59" t="s">
        <v>28</v>
      </c>
      <c r="V81" s="59"/>
      <c r="W81" s="59"/>
      <c r="X81" s="59"/>
      <c r="Y81" s="59"/>
      <c r="Z81" s="59"/>
      <c r="AA81" s="59"/>
      <c r="AB81" s="59"/>
      <c r="AC81" s="59"/>
      <c r="AD81" s="59"/>
      <c r="AE81" s="59">
        <v>1</v>
      </c>
      <c r="AF81" s="54">
        <f t="shared" si="59"/>
        <v>1</v>
      </c>
      <c r="AH81" s="1210"/>
      <c r="AI81" s="53" t="s">
        <v>197</v>
      </c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2">
        <f t="shared" si="60"/>
        <v>0</v>
      </c>
    </row>
    <row r="82" spans="20:46" ht="18.75" customHeight="1">
      <c r="T82" s="1216"/>
      <c r="U82" s="59" t="s">
        <v>29</v>
      </c>
      <c r="V82" s="59">
        <v>1</v>
      </c>
      <c r="W82" s="59">
        <v>1</v>
      </c>
      <c r="X82" s="59">
        <v>1</v>
      </c>
      <c r="Y82" s="59"/>
      <c r="Z82" s="59"/>
      <c r="AA82" s="59"/>
      <c r="AB82" s="59"/>
      <c r="AC82" s="59"/>
      <c r="AD82" s="59"/>
      <c r="AE82" s="59"/>
      <c r="AF82" s="54">
        <f t="shared" si="59"/>
        <v>3</v>
      </c>
      <c r="AH82" s="1210"/>
      <c r="AI82" s="53" t="s">
        <v>33</v>
      </c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2">
        <f t="shared" si="60"/>
        <v>0</v>
      </c>
    </row>
    <row r="83" spans="20:46" ht="18.75" customHeight="1">
      <c r="T83" s="1216"/>
      <c r="U83" s="59" t="s">
        <v>30</v>
      </c>
      <c r="V83" s="59">
        <v>1</v>
      </c>
      <c r="W83" s="59"/>
      <c r="X83" s="59">
        <v>1</v>
      </c>
      <c r="Y83" s="59"/>
      <c r="Z83" s="59">
        <v>3</v>
      </c>
      <c r="AA83" s="59"/>
      <c r="AB83" s="59"/>
      <c r="AC83" s="59"/>
      <c r="AD83" s="59"/>
      <c r="AE83" s="59"/>
      <c r="AF83" s="54">
        <f t="shared" si="59"/>
        <v>5</v>
      </c>
      <c r="AH83" s="1210"/>
      <c r="AI83" s="53" t="s">
        <v>34</v>
      </c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2">
        <f t="shared" si="60"/>
        <v>0</v>
      </c>
    </row>
    <row r="84" spans="20:46" ht="18.75" customHeight="1">
      <c r="T84" s="1216"/>
      <c r="U84" s="59" t="s">
        <v>31</v>
      </c>
      <c r="V84" s="59"/>
      <c r="W84" s="59">
        <v>1</v>
      </c>
      <c r="X84" s="59"/>
      <c r="Y84" s="59"/>
      <c r="Z84" s="59"/>
      <c r="AA84" s="59"/>
      <c r="AB84" s="59"/>
      <c r="AC84" s="59"/>
      <c r="AD84" s="59"/>
      <c r="AE84" s="59"/>
      <c r="AF84" s="54">
        <f t="shared" si="59"/>
        <v>1</v>
      </c>
      <c r="AH84" s="1210"/>
      <c r="AI84" s="53" t="s">
        <v>35</v>
      </c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2">
        <f t="shared" si="60"/>
        <v>0</v>
      </c>
    </row>
    <row r="85" spans="20:46" ht="18.75" customHeight="1">
      <c r="T85" s="1216"/>
      <c r="U85" s="59" t="s">
        <v>32</v>
      </c>
      <c r="V85" s="59"/>
      <c r="W85" s="59"/>
      <c r="X85" s="59"/>
      <c r="Y85" s="59"/>
      <c r="Z85" s="59"/>
      <c r="AA85" s="59">
        <v>1</v>
      </c>
      <c r="AB85" s="59"/>
      <c r="AC85" s="59"/>
      <c r="AD85" s="59"/>
      <c r="AE85" s="59"/>
      <c r="AF85" s="54">
        <f t="shared" si="59"/>
        <v>1</v>
      </c>
      <c r="AH85" s="1210"/>
      <c r="AI85" s="53" t="s">
        <v>36</v>
      </c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2">
        <f t="shared" si="60"/>
        <v>0</v>
      </c>
    </row>
    <row r="86" spans="20:46" ht="18.75" customHeight="1">
      <c r="T86" s="1217"/>
      <c r="U86" s="123" t="s">
        <v>186</v>
      </c>
      <c r="V86" s="124">
        <f t="shared" ref="V86:AE86" si="63">SUM(V80:V85)</f>
        <v>2</v>
      </c>
      <c r="W86" s="124">
        <f t="shared" si="63"/>
        <v>2</v>
      </c>
      <c r="X86" s="124">
        <f t="shared" si="63"/>
        <v>2</v>
      </c>
      <c r="Y86" s="124">
        <f t="shared" si="63"/>
        <v>0</v>
      </c>
      <c r="Z86" s="124">
        <f t="shared" si="63"/>
        <v>3</v>
      </c>
      <c r="AA86" s="124">
        <f t="shared" si="63"/>
        <v>1</v>
      </c>
      <c r="AB86" s="124">
        <f t="shared" si="63"/>
        <v>0</v>
      </c>
      <c r="AC86" s="124">
        <f t="shared" si="63"/>
        <v>0</v>
      </c>
      <c r="AD86" s="124">
        <f t="shared" si="63"/>
        <v>0</v>
      </c>
      <c r="AE86" s="124">
        <f t="shared" si="63"/>
        <v>1</v>
      </c>
      <c r="AF86" s="125">
        <f t="shared" si="59"/>
        <v>11</v>
      </c>
      <c r="AH86" s="1211"/>
      <c r="AI86" s="63" t="s">
        <v>186</v>
      </c>
      <c r="AJ86" s="64">
        <f t="shared" ref="AJ86:AS86" si="64">SUM(AJ80:AJ85)</f>
        <v>0</v>
      </c>
      <c r="AK86" s="64">
        <f t="shared" si="64"/>
        <v>0</v>
      </c>
      <c r="AL86" s="64">
        <f t="shared" si="64"/>
        <v>0</v>
      </c>
      <c r="AM86" s="64">
        <f t="shared" si="64"/>
        <v>0</v>
      </c>
      <c r="AN86" s="64">
        <f t="shared" si="64"/>
        <v>0</v>
      </c>
      <c r="AO86" s="64">
        <f t="shared" si="64"/>
        <v>0</v>
      </c>
      <c r="AP86" s="64">
        <f t="shared" si="64"/>
        <v>0</v>
      </c>
      <c r="AQ86" s="64">
        <f t="shared" si="64"/>
        <v>0</v>
      </c>
      <c r="AR86" s="64">
        <f t="shared" si="64"/>
        <v>0</v>
      </c>
      <c r="AS86" s="64">
        <f t="shared" si="64"/>
        <v>0</v>
      </c>
      <c r="AT86" s="65">
        <f t="shared" si="60"/>
        <v>0</v>
      </c>
    </row>
    <row r="87" spans="20:46" ht="18.75" customHeight="1">
      <c r="T87" s="126"/>
      <c r="U87" s="126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H87" s="66"/>
      <c r="AI87" s="66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20:46" ht="18.75" customHeight="1">
      <c r="T88" s="45" t="s">
        <v>201</v>
      </c>
      <c r="U88" s="43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H88" s="45" t="s">
        <v>202</v>
      </c>
      <c r="AI88" s="70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</row>
    <row r="89" spans="20:46" ht="18.75" customHeight="1">
      <c r="T89" s="47" t="s">
        <v>54</v>
      </c>
      <c r="U89" s="48"/>
      <c r="V89" s="49" t="s">
        <v>168</v>
      </c>
      <c r="W89" s="49" t="s">
        <v>169</v>
      </c>
      <c r="X89" s="49" t="s">
        <v>170</v>
      </c>
      <c r="Y89" s="49" t="s">
        <v>171</v>
      </c>
      <c r="Z89" s="49" t="s">
        <v>162</v>
      </c>
      <c r="AA89" s="49" t="s">
        <v>163</v>
      </c>
      <c r="AB89" s="49" t="s">
        <v>164</v>
      </c>
      <c r="AC89" s="49" t="s">
        <v>165</v>
      </c>
      <c r="AD89" s="49" t="s">
        <v>166</v>
      </c>
      <c r="AE89" s="49" t="s">
        <v>167</v>
      </c>
      <c r="AF89" s="50" t="s">
        <v>4</v>
      </c>
      <c r="AH89" s="72" t="s">
        <v>54</v>
      </c>
      <c r="AI89" s="73"/>
      <c r="AJ89" s="74" t="s">
        <v>168</v>
      </c>
      <c r="AK89" s="74" t="s">
        <v>169</v>
      </c>
      <c r="AL89" s="74" t="s">
        <v>170</v>
      </c>
      <c r="AM89" s="74" t="s">
        <v>171</v>
      </c>
      <c r="AN89" s="74" t="s">
        <v>162</v>
      </c>
      <c r="AO89" s="74" t="s">
        <v>163</v>
      </c>
      <c r="AP89" s="74" t="s">
        <v>164</v>
      </c>
      <c r="AQ89" s="74" t="s">
        <v>165</v>
      </c>
      <c r="AR89" s="74" t="s">
        <v>166</v>
      </c>
      <c r="AS89" s="74" t="s">
        <v>167</v>
      </c>
      <c r="AT89" s="75" t="s">
        <v>4</v>
      </c>
    </row>
    <row r="90" spans="20:46" ht="18.75" customHeight="1">
      <c r="T90" s="1212" t="s">
        <v>150</v>
      </c>
      <c r="U90" s="51" t="s">
        <v>173</v>
      </c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2">
        <f>SUM(V90:AE90)</f>
        <v>0</v>
      </c>
      <c r="AH90" s="1206" t="s">
        <v>150</v>
      </c>
      <c r="AI90" s="51" t="s">
        <v>174</v>
      </c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7">
        <f>SUM(AJ90:AS90)</f>
        <v>0</v>
      </c>
    </row>
    <row r="91" spans="20:46" ht="18.75" customHeight="1">
      <c r="T91" s="1213"/>
      <c r="U91" s="53" t="s">
        <v>28</v>
      </c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4">
        <f t="shared" ref="AF91:AF103" si="65">SUM(V91:AE91)</f>
        <v>0</v>
      </c>
      <c r="AH91" s="1207"/>
      <c r="AI91" s="53" t="s">
        <v>176</v>
      </c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2">
        <f t="shared" ref="AT91:AT103" si="66">SUM(AJ91:AS91)</f>
        <v>0</v>
      </c>
    </row>
    <row r="92" spans="20:46" ht="18.75" customHeight="1">
      <c r="T92" s="1213"/>
      <c r="U92" s="53" t="s">
        <v>29</v>
      </c>
      <c r="V92" s="53">
        <v>1</v>
      </c>
      <c r="W92" s="53"/>
      <c r="X92" s="53"/>
      <c r="Y92" s="53"/>
      <c r="Z92" s="53"/>
      <c r="AA92" s="53"/>
      <c r="AB92" s="53"/>
      <c r="AC92" s="53"/>
      <c r="AD92" s="53"/>
      <c r="AE92" s="53"/>
      <c r="AF92" s="54">
        <f t="shared" si="65"/>
        <v>1</v>
      </c>
      <c r="AH92" s="1207"/>
      <c r="AI92" s="53" t="s">
        <v>33</v>
      </c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2">
        <f t="shared" si="66"/>
        <v>0</v>
      </c>
    </row>
    <row r="93" spans="20:46" ht="18.75" customHeight="1">
      <c r="T93" s="1213"/>
      <c r="U93" s="53" t="s">
        <v>30</v>
      </c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4">
        <f t="shared" si="65"/>
        <v>0</v>
      </c>
      <c r="AH93" s="1207"/>
      <c r="AI93" s="53" t="s">
        <v>34</v>
      </c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2">
        <f t="shared" si="66"/>
        <v>0</v>
      </c>
    </row>
    <row r="94" spans="20:46" ht="18.75" customHeight="1">
      <c r="T94" s="1213"/>
      <c r="U94" s="53" t="s">
        <v>31</v>
      </c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4">
        <f t="shared" si="65"/>
        <v>0</v>
      </c>
      <c r="AH94" s="1207"/>
      <c r="AI94" s="53" t="s">
        <v>35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2">
        <f t="shared" si="66"/>
        <v>0</v>
      </c>
    </row>
    <row r="95" spans="20:46" ht="18.75" customHeight="1">
      <c r="T95" s="1213"/>
      <c r="U95" s="53" t="s">
        <v>32</v>
      </c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4">
        <f t="shared" si="65"/>
        <v>0</v>
      </c>
      <c r="AH95" s="1207"/>
      <c r="AI95" s="53" t="s">
        <v>36</v>
      </c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2">
        <f t="shared" si="66"/>
        <v>0</v>
      </c>
    </row>
    <row r="96" spans="20:46" ht="18.75" customHeight="1">
      <c r="T96" s="1214"/>
      <c r="U96" s="55" t="s">
        <v>186</v>
      </c>
      <c r="V96" s="56">
        <f t="shared" ref="V96:AE96" si="67">SUM(V90:V95)</f>
        <v>1</v>
      </c>
      <c r="W96" s="56">
        <f t="shared" si="67"/>
        <v>0</v>
      </c>
      <c r="X96" s="56">
        <f t="shared" si="67"/>
        <v>0</v>
      </c>
      <c r="Y96" s="56">
        <f t="shared" si="67"/>
        <v>0</v>
      </c>
      <c r="Z96" s="56">
        <f t="shared" si="67"/>
        <v>0</v>
      </c>
      <c r="AA96" s="56">
        <f t="shared" si="67"/>
        <v>0</v>
      </c>
      <c r="AB96" s="56">
        <f t="shared" si="67"/>
        <v>0</v>
      </c>
      <c r="AC96" s="56">
        <f t="shared" si="67"/>
        <v>0</v>
      </c>
      <c r="AD96" s="56">
        <f t="shared" si="67"/>
        <v>0</v>
      </c>
      <c r="AE96" s="56">
        <f t="shared" si="67"/>
        <v>0</v>
      </c>
      <c r="AF96" s="57">
        <f t="shared" si="65"/>
        <v>1</v>
      </c>
      <c r="AH96" s="1208"/>
      <c r="AI96" s="55" t="s">
        <v>186</v>
      </c>
      <c r="AJ96" s="79">
        <f t="shared" ref="AJ96:AS96" si="68">SUM(AJ90:AJ95)</f>
        <v>0</v>
      </c>
      <c r="AK96" s="79">
        <f t="shared" si="68"/>
        <v>0</v>
      </c>
      <c r="AL96" s="79">
        <f t="shared" si="68"/>
        <v>0</v>
      </c>
      <c r="AM96" s="79">
        <f t="shared" si="68"/>
        <v>0</v>
      </c>
      <c r="AN96" s="79">
        <f t="shared" si="68"/>
        <v>0</v>
      </c>
      <c r="AO96" s="79">
        <f t="shared" si="68"/>
        <v>0</v>
      </c>
      <c r="AP96" s="79">
        <f t="shared" si="68"/>
        <v>0</v>
      </c>
      <c r="AQ96" s="79">
        <f t="shared" si="68"/>
        <v>0</v>
      </c>
      <c r="AR96" s="79">
        <f t="shared" si="68"/>
        <v>0</v>
      </c>
      <c r="AS96" s="79">
        <f t="shared" si="68"/>
        <v>0</v>
      </c>
      <c r="AT96" s="80">
        <f t="shared" si="66"/>
        <v>0</v>
      </c>
    </row>
    <row r="97" spans="20:46" ht="18.75" customHeight="1">
      <c r="T97" s="1215" t="s">
        <v>459</v>
      </c>
      <c r="U97" s="58" t="s">
        <v>195</v>
      </c>
      <c r="V97" s="58"/>
      <c r="W97" s="58">
        <v>2</v>
      </c>
      <c r="X97" s="58"/>
      <c r="Y97" s="58"/>
      <c r="Z97" s="58"/>
      <c r="AA97" s="58"/>
      <c r="AB97" s="58"/>
      <c r="AC97" s="58"/>
      <c r="AD97" s="58"/>
      <c r="AE97" s="58"/>
      <c r="AF97" s="52">
        <f t="shared" si="65"/>
        <v>2</v>
      </c>
      <c r="AH97" s="1209" t="s">
        <v>450</v>
      </c>
      <c r="AI97" s="51" t="s">
        <v>196</v>
      </c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77">
        <f t="shared" si="66"/>
        <v>0</v>
      </c>
    </row>
    <row r="98" spans="20:46" ht="18.75" customHeight="1">
      <c r="T98" s="1216"/>
      <c r="U98" s="59" t="s">
        <v>28</v>
      </c>
      <c r="V98" s="59"/>
      <c r="W98" s="59">
        <v>1</v>
      </c>
      <c r="X98" s="59"/>
      <c r="Y98" s="59"/>
      <c r="Z98" s="59">
        <v>1</v>
      </c>
      <c r="AA98" s="59"/>
      <c r="AB98" s="59"/>
      <c r="AC98" s="59"/>
      <c r="AD98" s="59"/>
      <c r="AE98" s="59">
        <v>2</v>
      </c>
      <c r="AF98" s="54">
        <f t="shared" si="65"/>
        <v>4</v>
      </c>
      <c r="AH98" s="1210"/>
      <c r="AI98" s="53" t="s">
        <v>197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2">
        <f t="shared" si="66"/>
        <v>0</v>
      </c>
    </row>
    <row r="99" spans="20:46" ht="18.75" customHeight="1">
      <c r="T99" s="1216"/>
      <c r="U99" s="59" t="s">
        <v>29</v>
      </c>
      <c r="V99" s="59">
        <v>1</v>
      </c>
      <c r="W99" s="59">
        <v>1</v>
      </c>
      <c r="X99" s="59">
        <v>1</v>
      </c>
      <c r="Y99" s="59"/>
      <c r="Z99" s="59">
        <v>1</v>
      </c>
      <c r="AA99" s="59"/>
      <c r="AB99" s="59"/>
      <c r="AC99" s="59"/>
      <c r="AD99" s="59">
        <v>2</v>
      </c>
      <c r="AE99" s="59">
        <v>2</v>
      </c>
      <c r="AF99" s="54">
        <f t="shared" si="65"/>
        <v>8</v>
      </c>
      <c r="AH99" s="1210"/>
      <c r="AI99" s="53" t="s">
        <v>33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2">
        <f t="shared" si="66"/>
        <v>0</v>
      </c>
    </row>
    <row r="100" spans="20:46" ht="18.75" customHeight="1">
      <c r="T100" s="1216"/>
      <c r="U100" s="59" t="s">
        <v>30</v>
      </c>
      <c r="V100" s="59"/>
      <c r="W100" s="59">
        <v>4</v>
      </c>
      <c r="X100" s="59">
        <v>3</v>
      </c>
      <c r="Y100" s="59"/>
      <c r="Z100" s="59">
        <v>5</v>
      </c>
      <c r="AA100" s="59"/>
      <c r="AB100" s="59"/>
      <c r="AC100" s="59"/>
      <c r="AD100" s="59">
        <v>1</v>
      </c>
      <c r="AE100" s="59">
        <v>1</v>
      </c>
      <c r="AF100" s="54">
        <f t="shared" si="65"/>
        <v>14</v>
      </c>
      <c r="AH100" s="1210"/>
      <c r="AI100" s="53" t="s">
        <v>34</v>
      </c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2">
        <f t="shared" si="66"/>
        <v>0</v>
      </c>
    </row>
    <row r="101" spans="20:46" ht="18.75" customHeight="1">
      <c r="T101" s="1216"/>
      <c r="U101" s="59" t="s">
        <v>31</v>
      </c>
      <c r="V101" s="59">
        <v>2</v>
      </c>
      <c r="W101" s="59"/>
      <c r="X101" s="59">
        <v>3</v>
      </c>
      <c r="Y101" s="59"/>
      <c r="Z101" s="59"/>
      <c r="AA101" s="59"/>
      <c r="AB101" s="59"/>
      <c r="AC101" s="59">
        <v>1</v>
      </c>
      <c r="AD101" s="59"/>
      <c r="AE101" s="59">
        <v>2</v>
      </c>
      <c r="AF101" s="54">
        <f t="shared" si="65"/>
        <v>8</v>
      </c>
      <c r="AH101" s="1210"/>
      <c r="AI101" s="53" t="s">
        <v>35</v>
      </c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2">
        <f t="shared" si="66"/>
        <v>0</v>
      </c>
    </row>
    <row r="102" spans="20:46" ht="18.75" customHeight="1">
      <c r="T102" s="1216"/>
      <c r="U102" s="59" t="s">
        <v>32</v>
      </c>
      <c r="V102" s="59"/>
      <c r="W102" s="59">
        <v>1</v>
      </c>
      <c r="X102" s="59"/>
      <c r="Y102" s="59"/>
      <c r="Z102" s="59">
        <v>1</v>
      </c>
      <c r="AA102" s="59"/>
      <c r="AB102" s="59"/>
      <c r="AC102" s="59"/>
      <c r="AD102" s="59"/>
      <c r="AE102" s="59">
        <v>1</v>
      </c>
      <c r="AF102" s="54">
        <f t="shared" si="65"/>
        <v>3</v>
      </c>
      <c r="AH102" s="1210"/>
      <c r="AI102" s="53" t="s">
        <v>36</v>
      </c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2">
        <f t="shared" si="66"/>
        <v>0</v>
      </c>
    </row>
    <row r="103" spans="20:46" ht="18.75" customHeight="1">
      <c r="T103" s="1217"/>
      <c r="U103" s="123" t="s">
        <v>186</v>
      </c>
      <c r="V103" s="124">
        <f t="shared" ref="V103:AE103" si="69">SUM(V97:V102)</f>
        <v>3</v>
      </c>
      <c r="W103" s="124">
        <f t="shared" si="69"/>
        <v>9</v>
      </c>
      <c r="X103" s="124">
        <f t="shared" si="69"/>
        <v>7</v>
      </c>
      <c r="Y103" s="124">
        <f t="shared" si="69"/>
        <v>0</v>
      </c>
      <c r="Z103" s="124">
        <f t="shared" si="69"/>
        <v>8</v>
      </c>
      <c r="AA103" s="124">
        <f t="shared" si="69"/>
        <v>0</v>
      </c>
      <c r="AB103" s="124">
        <f t="shared" si="69"/>
        <v>0</v>
      </c>
      <c r="AC103" s="124">
        <f t="shared" si="69"/>
        <v>1</v>
      </c>
      <c r="AD103" s="124">
        <f t="shared" si="69"/>
        <v>3</v>
      </c>
      <c r="AE103" s="124">
        <f t="shared" si="69"/>
        <v>8</v>
      </c>
      <c r="AF103" s="125">
        <f t="shared" si="65"/>
        <v>39</v>
      </c>
      <c r="AH103" s="1211"/>
      <c r="AI103" s="63" t="s">
        <v>186</v>
      </c>
      <c r="AJ103" s="64">
        <f t="shared" ref="AJ103:AS103" si="70">SUM(AJ97:AJ102)</f>
        <v>0</v>
      </c>
      <c r="AK103" s="64">
        <f t="shared" si="70"/>
        <v>0</v>
      </c>
      <c r="AL103" s="64">
        <f t="shared" si="70"/>
        <v>0</v>
      </c>
      <c r="AM103" s="64">
        <f t="shared" si="70"/>
        <v>0</v>
      </c>
      <c r="AN103" s="64">
        <f t="shared" si="70"/>
        <v>0</v>
      </c>
      <c r="AO103" s="64">
        <f t="shared" si="70"/>
        <v>0</v>
      </c>
      <c r="AP103" s="64">
        <f t="shared" si="70"/>
        <v>0</v>
      </c>
      <c r="AQ103" s="64">
        <f t="shared" si="70"/>
        <v>0</v>
      </c>
      <c r="AR103" s="64">
        <f t="shared" si="70"/>
        <v>0</v>
      </c>
      <c r="AS103" s="64">
        <f t="shared" si="70"/>
        <v>0</v>
      </c>
      <c r="AT103" s="65">
        <f t="shared" si="66"/>
        <v>0</v>
      </c>
    </row>
    <row r="104" spans="20:46" ht="18.75" customHeight="1">
      <c r="T104" s="126"/>
      <c r="U104" s="126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H104" s="66"/>
      <c r="AI104" s="66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20:46" ht="18.75" customHeight="1">
      <c r="T105" s="45" t="s">
        <v>203</v>
      </c>
      <c r="U105" s="43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H105" s="45" t="s">
        <v>203</v>
      </c>
      <c r="AI105" s="70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</row>
    <row r="106" spans="20:46" ht="18.75" customHeight="1">
      <c r="T106" s="47" t="s">
        <v>54</v>
      </c>
      <c r="U106" s="48"/>
      <c r="V106" s="49" t="s">
        <v>158</v>
      </c>
      <c r="W106" s="49" t="s">
        <v>159</v>
      </c>
      <c r="X106" s="49" t="s">
        <v>160</v>
      </c>
      <c r="Y106" s="49" t="s">
        <v>161</v>
      </c>
      <c r="Z106" s="49" t="s">
        <v>188</v>
      </c>
      <c r="AA106" s="49" t="s">
        <v>189</v>
      </c>
      <c r="AB106" s="49" t="s">
        <v>190</v>
      </c>
      <c r="AC106" s="49" t="s">
        <v>191</v>
      </c>
      <c r="AD106" s="49" t="s">
        <v>192</v>
      </c>
      <c r="AE106" s="49" t="s">
        <v>193</v>
      </c>
      <c r="AF106" s="50" t="s">
        <v>4</v>
      </c>
      <c r="AH106" s="72" t="s">
        <v>54</v>
      </c>
      <c r="AI106" s="73"/>
      <c r="AJ106" s="74" t="s">
        <v>158</v>
      </c>
      <c r="AK106" s="74" t="s">
        <v>159</v>
      </c>
      <c r="AL106" s="74" t="s">
        <v>160</v>
      </c>
      <c r="AM106" s="74" t="s">
        <v>161</v>
      </c>
      <c r="AN106" s="74" t="s">
        <v>188</v>
      </c>
      <c r="AO106" s="74" t="s">
        <v>189</v>
      </c>
      <c r="AP106" s="74" t="s">
        <v>190</v>
      </c>
      <c r="AQ106" s="74" t="s">
        <v>191</v>
      </c>
      <c r="AR106" s="74" t="s">
        <v>192</v>
      </c>
      <c r="AS106" s="74" t="s">
        <v>193</v>
      </c>
      <c r="AT106" s="75" t="s">
        <v>4</v>
      </c>
    </row>
    <row r="107" spans="20:46" ht="18.75" customHeight="1">
      <c r="T107" s="1212" t="s">
        <v>194</v>
      </c>
      <c r="U107" s="51" t="s">
        <v>195</v>
      </c>
      <c r="V107" s="51"/>
      <c r="W107" s="51"/>
      <c r="X107" s="51"/>
      <c r="Y107" s="51"/>
      <c r="Z107" s="51">
        <v>1</v>
      </c>
      <c r="AA107" s="51"/>
      <c r="AB107" s="51"/>
      <c r="AC107" s="51"/>
      <c r="AD107" s="51"/>
      <c r="AE107" s="51"/>
      <c r="AF107" s="52">
        <f>SUM(V107:AE107)</f>
        <v>1</v>
      </c>
      <c r="AH107" s="1206" t="s">
        <v>194</v>
      </c>
      <c r="AI107" s="51" t="s">
        <v>196</v>
      </c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7">
        <f>SUM(AJ107:AS107)</f>
        <v>0</v>
      </c>
    </row>
    <row r="108" spans="20:46" ht="18.75" customHeight="1">
      <c r="T108" s="1213"/>
      <c r="U108" s="53" t="s">
        <v>28</v>
      </c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4">
        <f t="shared" ref="AF108:AF120" si="71">SUM(V108:AE108)</f>
        <v>0</v>
      </c>
      <c r="AH108" s="1207"/>
      <c r="AI108" s="53" t="s">
        <v>197</v>
      </c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2">
        <f t="shared" ref="AT108:AT120" si="72">SUM(AJ108:AS108)</f>
        <v>0</v>
      </c>
    </row>
    <row r="109" spans="20:46" ht="18.75" customHeight="1">
      <c r="T109" s="1213"/>
      <c r="U109" s="53" t="s">
        <v>29</v>
      </c>
      <c r="V109" s="53">
        <v>2</v>
      </c>
      <c r="W109" s="53"/>
      <c r="X109" s="53">
        <v>1</v>
      </c>
      <c r="Y109" s="53"/>
      <c r="Z109" s="53"/>
      <c r="AA109" s="53"/>
      <c r="AB109" s="53"/>
      <c r="AC109" s="53"/>
      <c r="AD109" s="53"/>
      <c r="AE109" s="53"/>
      <c r="AF109" s="54">
        <f t="shared" si="71"/>
        <v>3</v>
      </c>
      <c r="AH109" s="1207"/>
      <c r="AI109" s="53" t="s">
        <v>33</v>
      </c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2">
        <f t="shared" si="72"/>
        <v>0</v>
      </c>
    </row>
    <row r="110" spans="20:46" ht="18.75" customHeight="1">
      <c r="T110" s="1213"/>
      <c r="U110" s="53" t="s">
        <v>30</v>
      </c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4">
        <f t="shared" si="71"/>
        <v>0</v>
      </c>
      <c r="AH110" s="1207"/>
      <c r="AI110" s="53" t="s">
        <v>34</v>
      </c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2">
        <f t="shared" si="72"/>
        <v>0</v>
      </c>
    </row>
    <row r="111" spans="20:46" ht="18.75" customHeight="1">
      <c r="T111" s="1213"/>
      <c r="U111" s="53" t="s">
        <v>31</v>
      </c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4">
        <f t="shared" si="71"/>
        <v>0</v>
      </c>
      <c r="AH111" s="1207"/>
      <c r="AI111" s="53" t="s">
        <v>35</v>
      </c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2">
        <f t="shared" si="72"/>
        <v>0</v>
      </c>
    </row>
    <row r="112" spans="20:46" ht="18.75" customHeight="1">
      <c r="T112" s="1213"/>
      <c r="U112" s="53" t="s">
        <v>32</v>
      </c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4">
        <f t="shared" si="71"/>
        <v>0</v>
      </c>
      <c r="AH112" s="1207"/>
      <c r="AI112" s="53" t="s">
        <v>36</v>
      </c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2">
        <f t="shared" si="72"/>
        <v>0</v>
      </c>
    </row>
    <row r="113" spans="20:46" ht="18.75" customHeight="1">
      <c r="T113" s="1214"/>
      <c r="U113" s="55" t="s">
        <v>186</v>
      </c>
      <c r="V113" s="56">
        <f t="shared" ref="V113:AE113" si="73">SUM(V107:V112)</f>
        <v>2</v>
      </c>
      <c r="W113" s="56">
        <f t="shared" si="73"/>
        <v>0</v>
      </c>
      <c r="X113" s="56">
        <f t="shared" si="73"/>
        <v>1</v>
      </c>
      <c r="Y113" s="56">
        <f t="shared" si="73"/>
        <v>0</v>
      </c>
      <c r="Z113" s="56">
        <f t="shared" si="73"/>
        <v>1</v>
      </c>
      <c r="AA113" s="56">
        <f t="shared" si="73"/>
        <v>0</v>
      </c>
      <c r="AB113" s="56">
        <f t="shared" si="73"/>
        <v>0</v>
      </c>
      <c r="AC113" s="56">
        <f t="shared" si="73"/>
        <v>0</v>
      </c>
      <c r="AD113" s="56">
        <f t="shared" si="73"/>
        <v>0</v>
      </c>
      <c r="AE113" s="56">
        <f t="shared" si="73"/>
        <v>0</v>
      </c>
      <c r="AF113" s="57">
        <f t="shared" si="71"/>
        <v>4</v>
      </c>
      <c r="AH113" s="1208"/>
      <c r="AI113" s="55" t="s">
        <v>186</v>
      </c>
      <c r="AJ113" s="79">
        <f t="shared" ref="AJ113:AS113" si="74">SUM(AJ107:AJ112)</f>
        <v>0</v>
      </c>
      <c r="AK113" s="79">
        <f t="shared" si="74"/>
        <v>0</v>
      </c>
      <c r="AL113" s="79">
        <f t="shared" si="74"/>
        <v>0</v>
      </c>
      <c r="AM113" s="79">
        <f t="shared" si="74"/>
        <v>0</v>
      </c>
      <c r="AN113" s="79">
        <f t="shared" si="74"/>
        <v>0</v>
      </c>
      <c r="AO113" s="79">
        <f t="shared" si="74"/>
        <v>0</v>
      </c>
      <c r="AP113" s="79">
        <f t="shared" si="74"/>
        <v>0</v>
      </c>
      <c r="AQ113" s="79">
        <f t="shared" si="74"/>
        <v>0</v>
      </c>
      <c r="AR113" s="79">
        <f t="shared" si="74"/>
        <v>0</v>
      </c>
      <c r="AS113" s="79">
        <f t="shared" si="74"/>
        <v>0</v>
      </c>
      <c r="AT113" s="80">
        <f t="shared" si="72"/>
        <v>0</v>
      </c>
    </row>
    <row r="114" spans="20:46" ht="18.75" customHeight="1">
      <c r="T114" s="1215" t="s">
        <v>459</v>
      </c>
      <c r="U114" s="58" t="s">
        <v>195</v>
      </c>
      <c r="V114" s="58"/>
      <c r="W114" s="58">
        <v>1</v>
      </c>
      <c r="X114" s="58">
        <v>1</v>
      </c>
      <c r="Y114" s="58"/>
      <c r="Z114" s="58"/>
      <c r="AA114" s="58"/>
      <c r="AB114" s="58"/>
      <c r="AC114" s="58"/>
      <c r="AD114" s="58"/>
      <c r="AE114" s="58"/>
      <c r="AF114" s="52">
        <f t="shared" si="71"/>
        <v>2</v>
      </c>
      <c r="AH114" s="1209" t="s">
        <v>450</v>
      </c>
      <c r="AI114" s="51" t="s">
        <v>196</v>
      </c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77">
        <f t="shared" si="72"/>
        <v>0</v>
      </c>
    </row>
    <row r="115" spans="20:46" ht="18.75" customHeight="1">
      <c r="T115" s="1216"/>
      <c r="U115" s="59" t="s">
        <v>28</v>
      </c>
      <c r="V115" s="59"/>
      <c r="W115" s="59"/>
      <c r="X115" s="59"/>
      <c r="Y115" s="59"/>
      <c r="Z115" s="59"/>
      <c r="AA115" s="59">
        <v>1</v>
      </c>
      <c r="AB115" s="59"/>
      <c r="AC115" s="59"/>
      <c r="AD115" s="59"/>
      <c r="AE115" s="59"/>
      <c r="AF115" s="54">
        <f t="shared" si="71"/>
        <v>1</v>
      </c>
      <c r="AH115" s="1210"/>
      <c r="AI115" s="53" t="s">
        <v>197</v>
      </c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2">
        <f t="shared" si="72"/>
        <v>0</v>
      </c>
    </row>
    <row r="116" spans="20:46" ht="18.75" customHeight="1">
      <c r="T116" s="1216"/>
      <c r="U116" s="59" t="s">
        <v>29</v>
      </c>
      <c r="V116" s="59"/>
      <c r="W116" s="59"/>
      <c r="X116" s="59">
        <v>1</v>
      </c>
      <c r="Y116" s="59">
        <v>1</v>
      </c>
      <c r="Z116" s="59"/>
      <c r="AA116" s="59">
        <v>1</v>
      </c>
      <c r="AB116" s="59"/>
      <c r="AC116" s="59"/>
      <c r="AD116" s="59">
        <v>1</v>
      </c>
      <c r="AE116" s="59"/>
      <c r="AF116" s="54">
        <f t="shared" si="71"/>
        <v>4</v>
      </c>
      <c r="AH116" s="1210"/>
      <c r="AI116" s="53" t="s">
        <v>33</v>
      </c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2">
        <f t="shared" si="72"/>
        <v>0</v>
      </c>
    </row>
    <row r="117" spans="20:46" ht="18.75" customHeight="1">
      <c r="T117" s="1216"/>
      <c r="U117" s="59" t="s">
        <v>30</v>
      </c>
      <c r="V117" s="59">
        <v>2</v>
      </c>
      <c r="W117" s="59">
        <v>1</v>
      </c>
      <c r="X117" s="59">
        <v>1</v>
      </c>
      <c r="Y117" s="59"/>
      <c r="Z117" s="59"/>
      <c r="AA117" s="59"/>
      <c r="AB117" s="59"/>
      <c r="AC117" s="59"/>
      <c r="AD117" s="59"/>
      <c r="AE117" s="59">
        <v>1</v>
      </c>
      <c r="AF117" s="54">
        <f t="shared" si="71"/>
        <v>5</v>
      </c>
      <c r="AH117" s="1210"/>
      <c r="AI117" s="53" t="s">
        <v>34</v>
      </c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2">
        <f t="shared" si="72"/>
        <v>0</v>
      </c>
    </row>
    <row r="118" spans="20:46" ht="18.75" customHeight="1">
      <c r="T118" s="1216"/>
      <c r="U118" s="59" t="s">
        <v>31</v>
      </c>
      <c r="V118" s="59">
        <v>1</v>
      </c>
      <c r="W118" s="59"/>
      <c r="X118" s="59">
        <v>3</v>
      </c>
      <c r="Y118" s="59"/>
      <c r="Z118" s="59"/>
      <c r="AA118" s="59">
        <v>1</v>
      </c>
      <c r="AB118" s="59"/>
      <c r="AC118" s="59"/>
      <c r="AD118" s="59"/>
      <c r="AE118" s="59"/>
      <c r="AF118" s="54">
        <f t="shared" si="71"/>
        <v>5</v>
      </c>
      <c r="AH118" s="1210"/>
      <c r="AI118" s="53" t="s">
        <v>35</v>
      </c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2">
        <f t="shared" si="72"/>
        <v>0</v>
      </c>
    </row>
    <row r="119" spans="20:46" ht="18.75" customHeight="1">
      <c r="T119" s="1216"/>
      <c r="U119" s="59" t="s">
        <v>32</v>
      </c>
      <c r="V119" s="59">
        <v>2</v>
      </c>
      <c r="W119" s="59"/>
      <c r="X119" s="59">
        <v>3</v>
      </c>
      <c r="Y119" s="59"/>
      <c r="Z119" s="59"/>
      <c r="AA119" s="59"/>
      <c r="AB119" s="59"/>
      <c r="AC119" s="59"/>
      <c r="AD119" s="59"/>
      <c r="AE119" s="59">
        <v>1</v>
      </c>
      <c r="AF119" s="54">
        <f t="shared" si="71"/>
        <v>6</v>
      </c>
      <c r="AH119" s="1210"/>
      <c r="AI119" s="53" t="s">
        <v>36</v>
      </c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2">
        <f t="shared" si="72"/>
        <v>0</v>
      </c>
    </row>
    <row r="120" spans="20:46" ht="18.75" customHeight="1">
      <c r="T120" s="1217"/>
      <c r="U120" s="123" t="s">
        <v>186</v>
      </c>
      <c r="V120" s="124">
        <f t="shared" ref="V120:AE120" si="75">SUM(V114:V119)</f>
        <v>5</v>
      </c>
      <c r="W120" s="124">
        <f t="shared" si="75"/>
        <v>2</v>
      </c>
      <c r="X120" s="124">
        <f t="shared" si="75"/>
        <v>9</v>
      </c>
      <c r="Y120" s="124">
        <f t="shared" si="75"/>
        <v>1</v>
      </c>
      <c r="Z120" s="124">
        <f t="shared" si="75"/>
        <v>0</v>
      </c>
      <c r="AA120" s="124">
        <f t="shared" si="75"/>
        <v>3</v>
      </c>
      <c r="AB120" s="124">
        <f t="shared" si="75"/>
        <v>0</v>
      </c>
      <c r="AC120" s="124">
        <f t="shared" si="75"/>
        <v>0</v>
      </c>
      <c r="AD120" s="124">
        <f t="shared" si="75"/>
        <v>1</v>
      </c>
      <c r="AE120" s="124">
        <f t="shared" si="75"/>
        <v>2</v>
      </c>
      <c r="AF120" s="125">
        <f t="shared" si="71"/>
        <v>23</v>
      </c>
      <c r="AH120" s="1211"/>
      <c r="AI120" s="63" t="s">
        <v>186</v>
      </c>
      <c r="AJ120" s="64">
        <f t="shared" ref="AJ120:AS120" si="76">SUM(AJ114:AJ119)</f>
        <v>0</v>
      </c>
      <c r="AK120" s="64">
        <f t="shared" si="76"/>
        <v>0</v>
      </c>
      <c r="AL120" s="64">
        <f t="shared" si="76"/>
        <v>0</v>
      </c>
      <c r="AM120" s="64">
        <f t="shared" si="76"/>
        <v>0</v>
      </c>
      <c r="AN120" s="64">
        <f t="shared" si="76"/>
        <v>0</v>
      </c>
      <c r="AO120" s="64">
        <f t="shared" si="76"/>
        <v>0</v>
      </c>
      <c r="AP120" s="64">
        <f t="shared" si="76"/>
        <v>0</v>
      </c>
      <c r="AQ120" s="64">
        <f t="shared" si="76"/>
        <v>0</v>
      </c>
      <c r="AR120" s="64">
        <f t="shared" si="76"/>
        <v>0</v>
      </c>
      <c r="AS120" s="64">
        <f t="shared" si="76"/>
        <v>0</v>
      </c>
      <c r="AT120" s="65">
        <f t="shared" si="72"/>
        <v>0</v>
      </c>
    </row>
    <row r="121" spans="20:46" ht="18.75" customHeight="1">
      <c r="T121" s="126"/>
      <c r="U121" s="126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H121" s="66"/>
      <c r="AI121" s="66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20:46" ht="18.75" customHeight="1">
      <c r="T122" s="45" t="s">
        <v>318</v>
      </c>
      <c r="U122" s="43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H122" s="45" t="s">
        <v>318</v>
      </c>
      <c r="AI122" s="70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</row>
    <row r="123" spans="20:46" ht="18.75" customHeight="1">
      <c r="T123" s="47" t="s">
        <v>54</v>
      </c>
      <c r="U123" s="48"/>
      <c r="V123" s="49" t="s">
        <v>158</v>
      </c>
      <c r="W123" s="49" t="s">
        <v>159</v>
      </c>
      <c r="X123" s="49" t="s">
        <v>160</v>
      </c>
      <c r="Y123" s="49" t="s">
        <v>161</v>
      </c>
      <c r="Z123" s="49" t="s">
        <v>188</v>
      </c>
      <c r="AA123" s="49" t="s">
        <v>189</v>
      </c>
      <c r="AB123" s="49" t="s">
        <v>190</v>
      </c>
      <c r="AC123" s="49" t="s">
        <v>191</v>
      </c>
      <c r="AD123" s="49" t="s">
        <v>192</v>
      </c>
      <c r="AE123" s="49" t="s">
        <v>193</v>
      </c>
      <c r="AF123" s="50" t="s">
        <v>4</v>
      </c>
      <c r="AH123" s="72" t="s">
        <v>54</v>
      </c>
      <c r="AI123" s="73"/>
      <c r="AJ123" s="74" t="s">
        <v>158</v>
      </c>
      <c r="AK123" s="74" t="s">
        <v>159</v>
      </c>
      <c r="AL123" s="74" t="s">
        <v>160</v>
      </c>
      <c r="AM123" s="74" t="s">
        <v>161</v>
      </c>
      <c r="AN123" s="74" t="s">
        <v>188</v>
      </c>
      <c r="AO123" s="74" t="s">
        <v>189</v>
      </c>
      <c r="AP123" s="74" t="s">
        <v>190</v>
      </c>
      <c r="AQ123" s="74" t="s">
        <v>191</v>
      </c>
      <c r="AR123" s="74" t="s">
        <v>192</v>
      </c>
      <c r="AS123" s="74" t="s">
        <v>193</v>
      </c>
      <c r="AT123" s="75" t="s">
        <v>4</v>
      </c>
    </row>
    <row r="124" spans="20:46" ht="18.75" customHeight="1">
      <c r="T124" s="1212" t="s">
        <v>194</v>
      </c>
      <c r="U124" s="51" t="s">
        <v>195</v>
      </c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2">
        <f>SUM(V124:AE124)</f>
        <v>0</v>
      </c>
      <c r="AH124" s="1206" t="s">
        <v>194</v>
      </c>
      <c r="AI124" s="51" t="s">
        <v>196</v>
      </c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7">
        <f>SUM(AJ124:AS124)</f>
        <v>0</v>
      </c>
    </row>
    <row r="125" spans="20:46" ht="18.75" customHeight="1">
      <c r="T125" s="1213"/>
      <c r="U125" s="53" t="s">
        <v>28</v>
      </c>
      <c r="V125" s="53"/>
      <c r="W125" s="53"/>
      <c r="X125" s="53"/>
      <c r="Y125" s="53"/>
      <c r="Z125" s="53">
        <v>1</v>
      </c>
      <c r="AA125" s="53"/>
      <c r="AB125" s="53"/>
      <c r="AC125" s="53"/>
      <c r="AD125" s="53"/>
      <c r="AE125" s="53"/>
      <c r="AF125" s="54">
        <f t="shared" ref="AF125:AF137" si="77">SUM(V125:AE125)</f>
        <v>1</v>
      </c>
      <c r="AH125" s="1207"/>
      <c r="AI125" s="53" t="s">
        <v>197</v>
      </c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2">
        <f t="shared" ref="AT125:AT137" si="78">SUM(AJ125:AS125)</f>
        <v>0</v>
      </c>
    </row>
    <row r="126" spans="20:46" ht="18.75" customHeight="1">
      <c r="T126" s="1213"/>
      <c r="U126" s="53" t="s">
        <v>29</v>
      </c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4">
        <f t="shared" si="77"/>
        <v>0</v>
      </c>
      <c r="AH126" s="1207"/>
      <c r="AI126" s="53" t="s">
        <v>33</v>
      </c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2">
        <f t="shared" si="78"/>
        <v>0</v>
      </c>
    </row>
    <row r="127" spans="20:46" ht="18.75" customHeight="1">
      <c r="T127" s="1213"/>
      <c r="U127" s="53" t="s">
        <v>30</v>
      </c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4">
        <f t="shared" si="77"/>
        <v>0</v>
      </c>
      <c r="AH127" s="1207"/>
      <c r="AI127" s="53" t="s">
        <v>34</v>
      </c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2">
        <f t="shared" si="78"/>
        <v>0</v>
      </c>
    </row>
    <row r="128" spans="20:46" ht="18.75" customHeight="1">
      <c r="T128" s="1213"/>
      <c r="U128" s="53" t="s">
        <v>31</v>
      </c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4">
        <f t="shared" si="77"/>
        <v>0</v>
      </c>
      <c r="AH128" s="1207"/>
      <c r="AI128" s="53" t="s">
        <v>35</v>
      </c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2">
        <f t="shared" si="78"/>
        <v>0</v>
      </c>
    </row>
    <row r="129" spans="20:46" ht="18.75" customHeight="1">
      <c r="T129" s="1213"/>
      <c r="U129" s="53" t="s">
        <v>32</v>
      </c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4">
        <f t="shared" si="77"/>
        <v>0</v>
      </c>
      <c r="AH129" s="1207"/>
      <c r="AI129" s="53" t="s">
        <v>36</v>
      </c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2">
        <f t="shared" si="78"/>
        <v>0</v>
      </c>
    </row>
    <row r="130" spans="20:46" ht="18.75" customHeight="1">
      <c r="T130" s="1214"/>
      <c r="U130" s="55" t="s">
        <v>186</v>
      </c>
      <c r="V130" s="56">
        <f t="shared" ref="V130:AE130" si="79">SUM(V124:V129)</f>
        <v>0</v>
      </c>
      <c r="W130" s="56">
        <f t="shared" si="79"/>
        <v>0</v>
      </c>
      <c r="X130" s="56">
        <f t="shared" si="79"/>
        <v>0</v>
      </c>
      <c r="Y130" s="56">
        <f t="shared" si="79"/>
        <v>0</v>
      </c>
      <c r="Z130" s="56">
        <f t="shared" si="79"/>
        <v>1</v>
      </c>
      <c r="AA130" s="56">
        <f t="shared" si="79"/>
        <v>0</v>
      </c>
      <c r="AB130" s="56">
        <f t="shared" si="79"/>
        <v>0</v>
      </c>
      <c r="AC130" s="56">
        <f t="shared" si="79"/>
        <v>0</v>
      </c>
      <c r="AD130" s="56">
        <f t="shared" si="79"/>
        <v>0</v>
      </c>
      <c r="AE130" s="56">
        <f t="shared" si="79"/>
        <v>0</v>
      </c>
      <c r="AF130" s="57">
        <f t="shared" si="77"/>
        <v>1</v>
      </c>
      <c r="AH130" s="1208"/>
      <c r="AI130" s="55" t="s">
        <v>186</v>
      </c>
      <c r="AJ130" s="79">
        <f t="shared" ref="AJ130:AS130" si="80">SUM(AJ124:AJ129)</f>
        <v>0</v>
      </c>
      <c r="AK130" s="79">
        <f t="shared" si="80"/>
        <v>0</v>
      </c>
      <c r="AL130" s="79">
        <f t="shared" si="80"/>
        <v>0</v>
      </c>
      <c r="AM130" s="79">
        <f t="shared" si="80"/>
        <v>0</v>
      </c>
      <c r="AN130" s="79">
        <f t="shared" si="80"/>
        <v>0</v>
      </c>
      <c r="AO130" s="79">
        <f t="shared" si="80"/>
        <v>0</v>
      </c>
      <c r="AP130" s="79">
        <f t="shared" si="80"/>
        <v>0</v>
      </c>
      <c r="AQ130" s="79">
        <f t="shared" si="80"/>
        <v>0</v>
      </c>
      <c r="AR130" s="79">
        <f t="shared" si="80"/>
        <v>0</v>
      </c>
      <c r="AS130" s="79">
        <f t="shared" si="80"/>
        <v>0</v>
      </c>
      <c r="AT130" s="80">
        <f t="shared" si="78"/>
        <v>0</v>
      </c>
    </row>
    <row r="131" spans="20:46" ht="18.75" customHeight="1">
      <c r="T131" s="1215" t="s">
        <v>459</v>
      </c>
      <c r="U131" s="58" t="s">
        <v>195</v>
      </c>
      <c r="V131" s="58"/>
      <c r="W131" s="58"/>
      <c r="X131" s="58">
        <v>5</v>
      </c>
      <c r="Y131" s="58"/>
      <c r="Z131" s="58">
        <v>3</v>
      </c>
      <c r="AA131" s="58"/>
      <c r="AB131" s="58"/>
      <c r="AC131" s="58"/>
      <c r="AD131" s="58"/>
      <c r="AE131" s="58"/>
      <c r="AF131" s="52">
        <f t="shared" si="77"/>
        <v>8</v>
      </c>
      <c r="AH131" s="1209" t="s">
        <v>450</v>
      </c>
      <c r="AI131" s="51" t="s">
        <v>196</v>
      </c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7">
        <f t="shared" si="78"/>
        <v>0</v>
      </c>
    </row>
    <row r="132" spans="20:46" ht="18.75" customHeight="1">
      <c r="T132" s="1216"/>
      <c r="U132" s="59" t="s">
        <v>28</v>
      </c>
      <c r="V132" s="59">
        <v>1</v>
      </c>
      <c r="W132" s="59">
        <v>1</v>
      </c>
      <c r="X132" s="59"/>
      <c r="Y132" s="59"/>
      <c r="Z132" s="59"/>
      <c r="AA132" s="59">
        <v>3</v>
      </c>
      <c r="AB132" s="59"/>
      <c r="AC132" s="59"/>
      <c r="AD132" s="59"/>
      <c r="AE132" s="59">
        <v>1</v>
      </c>
      <c r="AF132" s="54">
        <f t="shared" si="77"/>
        <v>6</v>
      </c>
      <c r="AH132" s="1210"/>
      <c r="AI132" s="53" t="s">
        <v>197</v>
      </c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2">
        <f t="shared" si="78"/>
        <v>0</v>
      </c>
    </row>
    <row r="133" spans="20:46" ht="18.75" customHeight="1">
      <c r="T133" s="1216"/>
      <c r="U133" s="59" t="s">
        <v>29</v>
      </c>
      <c r="V133" s="59">
        <v>2</v>
      </c>
      <c r="W133" s="59"/>
      <c r="X133" s="59"/>
      <c r="Y133" s="59"/>
      <c r="Z133" s="59"/>
      <c r="AA133" s="59">
        <v>1</v>
      </c>
      <c r="AB133" s="59"/>
      <c r="AC133" s="59"/>
      <c r="AD133" s="59">
        <v>1</v>
      </c>
      <c r="AE133" s="59">
        <v>2</v>
      </c>
      <c r="AF133" s="54">
        <f t="shared" si="77"/>
        <v>6</v>
      </c>
      <c r="AH133" s="1210"/>
      <c r="AI133" s="53" t="s">
        <v>33</v>
      </c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2">
        <f t="shared" si="78"/>
        <v>0</v>
      </c>
    </row>
    <row r="134" spans="20:46" ht="18.75" customHeight="1">
      <c r="T134" s="1216"/>
      <c r="U134" s="59" t="s">
        <v>30</v>
      </c>
      <c r="V134" s="59">
        <v>1</v>
      </c>
      <c r="W134" s="59">
        <v>1</v>
      </c>
      <c r="X134" s="59">
        <v>2</v>
      </c>
      <c r="Y134" s="59"/>
      <c r="Z134" s="59">
        <v>1</v>
      </c>
      <c r="AA134" s="59">
        <v>1</v>
      </c>
      <c r="AB134" s="59"/>
      <c r="AC134" s="59">
        <v>1</v>
      </c>
      <c r="AD134" s="59">
        <v>1</v>
      </c>
      <c r="AE134" s="59">
        <v>1</v>
      </c>
      <c r="AF134" s="54">
        <f t="shared" si="77"/>
        <v>9</v>
      </c>
      <c r="AH134" s="1210"/>
      <c r="AI134" s="53" t="s">
        <v>34</v>
      </c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2">
        <f t="shared" si="78"/>
        <v>0</v>
      </c>
    </row>
    <row r="135" spans="20:46" ht="18.75" customHeight="1">
      <c r="T135" s="1216"/>
      <c r="U135" s="59" t="s">
        <v>31</v>
      </c>
      <c r="V135" s="59"/>
      <c r="W135" s="59"/>
      <c r="X135" s="59">
        <v>2</v>
      </c>
      <c r="Y135" s="59"/>
      <c r="Z135" s="59">
        <v>1</v>
      </c>
      <c r="AA135" s="59"/>
      <c r="AB135" s="59"/>
      <c r="AC135" s="59"/>
      <c r="AD135" s="59"/>
      <c r="AE135" s="59"/>
      <c r="AF135" s="54">
        <f t="shared" si="77"/>
        <v>3</v>
      </c>
      <c r="AH135" s="1210"/>
      <c r="AI135" s="53" t="s">
        <v>35</v>
      </c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2">
        <f t="shared" si="78"/>
        <v>0</v>
      </c>
    </row>
    <row r="136" spans="20:46" ht="18.75" customHeight="1">
      <c r="T136" s="1216"/>
      <c r="U136" s="59" t="s">
        <v>32</v>
      </c>
      <c r="V136" s="59"/>
      <c r="W136" s="59">
        <v>1</v>
      </c>
      <c r="X136" s="59">
        <v>1</v>
      </c>
      <c r="Y136" s="59"/>
      <c r="Z136" s="59"/>
      <c r="AA136" s="59"/>
      <c r="AB136" s="59"/>
      <c r="AC136" s="59">
        <v>1</v>
      </c>
      <c r="AD136" s="59"/>
      <c r="AE136" s="59"/>
      <c r="AF136" s="54">
        <f t="shared" si="77"/>
        <v>3</v>
      </c>
      <c r="AH136" s="1210"/>
      <c r="AI136" s="53" t="s">
        <v>36</v>
      </c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2">
        <f t="shared" si="78"/>
        <v>0</v>
      </c>
    </row>
    <row r="137" spans="20:46" ht="18.75" customHeight="1">
      <c r="T137" s="1217"/>
      <c r="U137" s="123" t="s">
        <v>186</v>
      </c>
      <c r="V137" s="124">
        <f t="shared" ref="V137:AE137" si="81">SUM(V131:V136)</f>
        <v>4</v>
      </c>
      <c r="W137" s="124">
        <f t="shared" si="81"/>
        <v>3</v>
      </c>
      <c r="X137" s="124">
        <f t="shared" si="81"/>
        <v>10</v>
      </c>
      <c r="Y137" s="124">
        <f t="shared" si="81"/>
        <v>0</v>
      </c>
      <c r="Z137" s="124">
        <f t="shared" si="81"/>
        <v>5</v>
      </c>
      <c r="AA137" s="124">
        <f t="shared" si="81"/>
        <v>5</v>
      </c>
      <c r="AB137" s="124">
        <f t="shared" si="81"/>
        <v>0</v>
      </c>
      <c r="AC137" s="124">
        <f t="shared" si="81"/>
        <v>2</v>
      </c>
      <c r="AD137" s="124">
        <f t="shared" si="81"/>
        <v>2</v>
      </c>
      <c r="AE137" s="124">
        <f t="shared" si="81"/>
        <v>4</v>
      </c>
      <c r="AF137" s="125">
        <f t="shared" si="77"/>
        <v>35</v>
      </c>
      <c r="AH137" s="1211"/>
      <c r="AI137" s="63" t="s">
        <v>186</v>
      </c>
      <c r="AJ137" s="64">
        <f t="shared" ref="AJ137:AS137" si="82">SUM(AJ131:AJ136)</f>
        <v>0</v>
      </c>
      <c r="AK137" s="64">
        <f t="shared" si="82"/>
        <v>0</v>
      </c>
      <c r="AL137" s="64">
        <f t="shared" si="82"/>
        <v>0</v>
      </c>
      <c r="AM137" s="64">
        <f t="shared" si="82"/>
        <v>0</v>
      </c>
      <c r="AN137" s="64">
        <f t="shared" si="82"/>
        <v>0</v>
      </c>
      <c r="AO137" s="64">
        <f t="shared" si="82"/>
        <v>0</v>
      </c>
      <c r="AP137" s="64">
        <f t="shared" si="82"/>
        <v>0</v>
      </c>
      <c r="AQ137" s="64">
        <f t="shared" si="82"/>
        <v>0</v>
      </c>
      <c r="AR137" s="64">
        <f t="shared" si="82"/>
        <v>0</v>
      </c>
      <c r="AS137" s="64">
        <f t="shared" si="82"/>
        <v>0</v>
      </c>
      <c r="AT137" s="65">
        <f t="shared" si="78"/>
        <v>0</v>
      </c>
    </row>
    <row r="138" spans="20:46" ht="18.75" customHeight="1"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20:46" ht="18.75" customHeight="1">
      <c r="T139" s="45" t="s">
        <v>319</v>
      </c>
      <c r="U139" s="43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H139" s="45" t="s">
        <v>319</v>
      </c>
      <c r="AI139" s="70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</row>
    <row r="140" spans="20:46" ht="18.75" customHeight="1">
      <c r="T140" s="47" t="s">
        <v>54</v>
      </c>
      <c r="U140" s="48"/>
      <c r="V140" s="49" t="s">
        <v>158</v>
      </c>
      <c r="W140" s="49" t="s">
        <v>159</v>
      </c>
      <c r="X140" s="49" t="s">
        <v>160</v>
      </c>
      <c r="Y140" s="49" t="s">
        <v>161</v>
      </c>
      <c r="Z140" s="49" t="s">
        <v>188</v>
      </c>
      <c r="AA140" s="49" t="s">
        <v>189</v>
      </c>
      <c r="AB140" s="49" t="s">
        <v>190</v>
      </c>
      <c r="AC140" s="49" t="s">
        <v>191</v>
      </c>
      <c r="AD140" s="49" t="s">
        <v>192</v>
      </c>
      <c r="AE140" s="49" t="s">
        <v>193</v>
      </c>
      <c r="AF140" s="50" t="s">
        <v>4</v>
      </c>
      <c r="AH140" s="72" t="s">
        <v>54</v>
      </c>
      <c r="AI140" s="73"/>
      <c r="AJ140" s="74" t="s">
        <v>158</v>
      </c>
      <c r="AK140" s="74" t="s">
        <v>159</v>
      </c>
      <c r="AL140" s="74" t="s">
        <v>160</v>
      </c>
      <c r="AM140" s="74" t="s">
        <v>161</v>
      </c>
      <c r="AN140" s="74" t="s">
        <v>188</v>
      </c>
      <c r="AO140" s="74" t="s">
        <v>189</v>
      </c>
      <c r="AP140" s="74" t="s">
        <v>190</v>
      </c>
      <c r="AQ140" s="74" t="s">
        <v>191</v>
      </c>
      <c r="AR140" s="74" t="s">
        <v>192</v>
      </c>
      <c r="AS140" s="74" t="s">
        <v>193</v>
      </c>
      <c r="AT140" s="75" t="s">
        <v>4</v>
      </c>
    </row>
    <row r="141" spans="20:46" ht="18.75" customHeight="1">
      <c r="T141" s="1212" t="s">
        <v>194</v>
      </c>
      <c r="U141" s="51" t="s">
        <v>195</v>
      </c>
      <c r="V141" s="58">
        <v>2</v>
      </c>
      <c r="W141" s="58"/>
      <c r="X141" s="58">
        <v>1</v>
      </c>
      <c r="Y141" s="58"/>
      <c r="Z141" s="58"/>
      <c r="AA141" s="58">
        <v>1</v>
      </c>
      <c r="AB141" s="58"/>
      <c r="AC141" s="58"/>
      <c r="AD141" s="58">
        <v>1</v>
      </c>
      <c r="AE141" s="58"/>
      <c r="AF141" s="52">
        <f>SUM(V141:AE141)</f>
        <v>5</v>
      </c>
      <c r="AH141" s="1206" t="s">
        <v>194</v>
      </c>
      <c r="AI141" s="51" t="s">
        <v>196</v>
      </c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7">
        <f>SUM(AJ141:AS141)</f>
        <v>0</v>
      </c>
    </row>
    <row r="142" spans="20:46" ht="18.75" customHeight="1">
      <c r="T142" s="1213"/>
      <c r="U142" s="53" t="s">
        <v>28</v>
      </c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4">
        <f t="shared" ref="AF142:AF154" si="83">SUM(V142:AE142)</f>
        <v>0</v>
      </c>
      <c r="AH142" s="1207"/>
      <c r="AI142" s="53" t="s">
        <v>197</v>
      </c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2">
        <f t="shared" ref="AT142:AT154" si="84">SUM(AJ142:AS142)</f>
        <v>0</v>
      </c>
    </row>
    <row r="143" spans="20:46" ht="18.75" customHeight="1">
      <c r="T143" s="1213"/>
      <c r="U143" s="53" t="s">
        <v>29</v>
      </c>
      <c r="V143" s="59">
        <v>1</v>
      </c>
      <c r="W143" s="59">
        <v>1</v>
      </c>
      <c r="X143" s="59"/>
      <c r="Y143" s="59"/>
      <c r="Z143" s="59"/>
      <c r="AA143" s="59"/>
      <c r="AB143" s="59"/>
      <c r="AC143" s="59"/>
      <c r="AD143" s="59">
        <v>1</v>
      </c>
      <c r="AE143" s="59"/>
      <c r="AF143" s="54">
        <f t="shared" si="83"/>
        <v>3</v>
      </c>
      <c r="AH143" s="1207"/>
      <c r="AI143" s="53" t="s">
        <v>33</v>
      </c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2">
        <f t="shared" si="84"/>
        <v>0</v>
      </c>
    </row>
    <row r="144" spans="20:46" ht="18.75" customHeight="1">
      <c r="T144" s="1213"/>
      <c r="U144" s="53" t="s">
        <v>30</v>
      </c>
      <c r="V144" s="59"/>
      <c r="W144" s="59">
        <v>2</v>
      </c>
      <c r="X144" s="59">
        <v>1</v>
      </c>
      <c r="Y144" s="59">
        <v>1</v>
      </c>
      <c r="Z144" s="59"/>
      <c r="AA144" s="59"/>
      <c r="AB144" s="59"/>
      <c r="AC144" s="59"/>
      <c r="AD144" s="59"/>
      <c r="AE144" s="59"/>
      <c r="AF144" s="54">
        <f t="shared" si="83"/>
        <v>4</v>
      </c>
      <c r="AH144" s="1207"/>
      <c r="AI144" s="53" t="s">
        <v>34</v>
      </c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2">
        <f t="shared" si="84"/>
        <v>0</v>
      </c>
    </row>
    <row r="145" spans="20:46" ht="18.75" customHeight="1">
      <c r="T145" s="1213"/>
      <c r="U145" s="53" t="s">
        <v>31</v>
      </c>
      <c r="V145" s="59">
        <v>1</v>
      </c>
      <c r="W145" s="59"/>
      <c r="X145" s="59">
        <v>1</v>
      </c>
      <c r="Y145" s="59">
        <v>2</v>
      </c>
      <c r="Z145" s="59"/>
      <c r="AA145" s="59"/>
      <c r="AB145" s="59"/>
      <c r="AC145" s="59"/>
      <c r="AD145" s="59">
        <v>1</v>
      </c>
      <c r="AE145" s="59"/>
      <c r="AF145" s="54">
        <f t="shared" si="83"/>
        <v>5</v>
      </c>
      <c r="AH145" s="1207"/>
      <c r="AI145" s="53" t="s">
        <v>35</v>
      </c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2">
        <f t="shared" si="84"/>
        <v>0</v>
      </c>
    </row>
    <row r="146" spans="20:46" ht="18.75" customHeight="1">
      <c r="T146" s="1213"/>
      <c r="U146" s="53" t="s">
        <v>32</v>
      </c>
      <c r="V146" s="59"/>
      <c r="W146" s="59"/>
      <c r="X146" s="59">
        <v>1</v>
      </c>
      <c r="Y146" s="59">
        <v>1</v>
      </c>
      <c r="Z146" s="59">
        <v>2</v>
      </c>
      <c r="AA146" s="59"/>
      <c r="AB146" s="59"/>
      <c r="AC146" s="59"/>
      <c r="AD146" s="59"/>
      <c r="AE146" s="59">
        <v>1</v>
      </c>
      <c r="AF146" s="54">
        <f t="shared" si="83"/>
        <v>5</v>
      </c>
      <c r="AH146" s="1207"/>
      <c r="AI146" s="53" t="s">
        <v>36</v>
      </c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2">
        <f t="shared" si="84"/>
        <v>0</v>
      </c>
    </row>
    <row r="147" spans="20:46" ht="18.75" customHeight="1">
      <c r="T147" s="1214"/>
      <c r="U147" s="55" t="s">
        <v>186</v>
      </c>
      <c r="V147" s="56">
        <f t="shared" ref="V147:AE147" si="85">SUM(V141:V146)</f>
        <v>4</v>
      </c>
      <c r="W147" s="56">
        <f t="shared" si="85"/>
        <v>3</v>
      </c>
      <c r="X147" s="56">
        <f t="shared" si="85"/>
        <v>4</v>
      </c>
      <c r="Y147" s="56">
        <f t="shared" si="85"/>
        <v>4</v>
      </c>
      <c r="Z147" s="56">
        <f t="shared" si="85"/>
        <v>2</v>
      </c>
      <c r="AA147" s="56">
        <f t="shared" si="85"/>
        <v>1</v>
      </c>
      <c r="AB147" s="56">
        <f t="shared" si="85"/>
        <v>0</v>
      </c>
      <c r="AC147" s="56">
        <f t="shared" si="85"/>
        <v>0</v>
      </c>
      <c r="AD147" s="56">
        <f t="shared" si="85"/>
        <v>3</v>
      </c>
      <c r="AE147" s="56">
        <f t="shared" si="85"/>
        <v>1</v>
      </c>
      <c r="AF147" s="57">
        <f t="shared" si="83"/>
        <v>22</v>
      </c>
      <c r="AH147" s="1208"/>
      <c r="AI147" s="55" t="s">
        <v>186</v>
      </c>
      <c r="AJ147" s="79">
        <f t="shared" ref="AJ147:AS147" si="86">SUM(AJ141:AJ146)</f>
        <v>0</v>
      </c>
      <c r="AK147" s="79">
        <f t="shared" si="86"/>
        <v>0</v>
      </c>
      <c r="AL147" s="79">
        <f t="shared" si="86"/>
        <v>0</v>
      </c>
      <c r="AM147" s="79">
        <f t="shared" si="86"/>
        <v>0</v>
      </c>
      <c r="AN147" s="79">
        <f t="shared" si="86"/>
        <v>0</v>
      </c>
      <c r="AO147" s="79">
        <f t="shared" si="86"/>
        <v>0</v>
      </c>
      <c r="AP147" s="79">
        <f t="shared" si="86"/>
        <v>0</v>
      </c>
      <c r="AQ147" s="79">
        <f t="shared" si="86"/>
        <v>0</v>
      </c>
      <c r="AR147" s="79">
        <f t="shared" si="86"/>
        <v>0</v>
      </c>
      <c r="AS147" s="79">
        <f t="shared" si="86"/>
        <v>0</v>
      </c>
      <c r="AT147" s="80">
        <f t="shared" si="84"/>
        <v>0</v>
      </c>
    </row>
    <row r="148" spans="20:46" ht="18.75" customHeight="1">
      <c r="T148" s="1215" t="s">
        <v>459</v>
      </c>
      <c r="U148" s="58" t="s">
        <v>195</v>
      </c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2">
        <f t="shared" si="83"/>
        <v>0</v>
      </c>
      <c r="AH148" s="1209" t="s">
        <v>450</v>
      </c>
      <c r="AI148" s="51" t="s">
        <v>196</v>
      </c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77">
        <f t="shared" si="84"/>
        <v>0</v>
      </c>
    </row>
    <row r="149" spans="20:46" ht="18.75" customHeight="1">
      <c r="T149" s="1216"/>
      <c r="U149" s="59" t="s">
        <v>28</v>
      </c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4">
        <f t="shared" si="83"/>
        <v>0</v>
      </c>
      <c r="AH149" s="1210"/>
      <c r="AI149" s="53" t="s">
        <v>197</v>
      </c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2">
        <f t="shared" si="84"/>
        <v>0</v>
      </c>
    </row>
    <row r="150" spans="20:46" ht="18.75" customHeight="1">
      <c r="T150" s="1216"/>
      <c r="U150" s="59" t="s">
        <v>29</v>
      </c>
      <c r="V150" s="59"/>
      <c r="W150" s="59"/>
      <c r="X150" s="59">
        <v>5</v>
      </c>
      <c r="Y150" s="59"/>
      <c r="Z150" s="59"/>
      <c r="AA150" s="59"/>
      <c r="AB150" s="59"/>
      <c r="AC150" s="59"/>
      <c r="AD150" s="59"/>
      <c r="AE150" s="59"/>
      <c r="AF150" s="54">
        <f t="shared" si="83"/>
        <v>5</v>
      </c>
      <c r="AH150" s="1210"/>
      <c r="AI150" s="53" t="s">
        <v>33</v>
      </c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2">
        <f t="shared" si="84"/>
        <v>0</v>
      </c>
    </row>
    <row r="151" spans="20:46" ht="18.75" customHeight="1">
      <c r="T151" s="1216"/>
      <c r="U151" s="59" t="s">
        <v>30</v>
      </c>
      <c r="V151" s="59"/>
      <c r="W151" s="59">
        <v>1</v>
      </c>
      <c r="X151" s="59">
        <v>9</v>
      </c>
      <c r="Y151" s="59"/>
      <c r="Z151" s="59"/>
      <c r="AA151" s="59">
        <v>2</v>
      </c>
      <c r="AB151" s="59"/>
      <c r="AC151" s="59">
        <v>1</v>
      </c>
      <c r="AD151" s="59">
        <v>2</v>
      </c>
      <c r="AE151" s="59"/>
      <c r="AF151" s="54">
        <f t="shared" si="83"/>
        <v>15</v>
      </c>
      <c r="AH151" s="1210"/>
      <c r="AI151" s="53" t="s">
        <v>34</v>
      </c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2">
        <f t="shared" si="84"/>
        <v>0</v>
      </c>
    </row>
    <row r="152" spans="20:46" ht="18.75" customHeight="1">
      <c r="T152" s="1216"/>
      <c r="U152" s="59" t="s">
        <v>31</v>
      </c>
      <c r="V152" s="59"/>
      <c r="W152" s="59"/>
      <c r="X152" s="59">
        <v>7</v>
      </c>
      <c r="Y152" s="59"/>
      <c r="Z152" s="59"/>
      <c r="AA152" s="59">
        <v>1</v>
      </c>
      <c r="AB152" s="59"/>
      <c r="AC152" s="59"/>
      <c r="AD152" s="59"/>
      <c r="AE152" s="59"/>
      <c r="AF152" s="54">
        <f t="shared" si="83"/>
        <v>8</v>
      </c>
      <c r="AH152" s="1210"/>
      <c r="AI152" s="53" t="s">
        <v>35</v>
      </c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2">
        <f t="shared" si="84"/>
        <v>0</v>
      </c>
    </row>
    <row r="153" spans="20:46" ht="18.75" customHeight="1">
      <c r="T153" s="1216"/>
      <c r="U153" s="59" t="s">
        <v>32</v>
      </c>
      <c r="V153" s="59">
        <v>1</v>
      </c>
      <c r="W153" s="59"/>
      <c r="X153" s="59">
        <v>10</v>
      </c>
      <c r="Y153" s="59"/>
      <c r="Z153" s="59">
        <v>1</v>
      </c>
      <c r="AA153" s="59">
        <v>2</v>
      </c>
      <c r="AB153" s="59"/>
      <c r="AC153" s="59"/>
      <c r="AD153" s="59">
        <v>2</v>
      </c>
      <c r="AE153" s="59">
        <v>2</v>
      </c>
      <c r="AF153" s="54">
        <f t="shared" si="83"/>
        <v>18</v>
      </c>
      <c r="AH153" s="1210"/>
      <c r="AI153" s="53" t="s">
        <v>36</v>
      </c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2">
        <f t="shared" si="84"/>
        <v>0</v>
      </c>
    </row>
    <row r="154" spans="20:46" ht="18.75" customHeight="1">
      <c r="T154" s="1217"/>
      <c r="U154" s="123" t="s">
        <v>186</v>
      </c>
      <c r="V154" s="124">
        <f t="shared" ref="V154:AE154" si="87">SUM(V148:V153)</f>
        <v>1</v>
      </c>
      <c r="W154" s="124">
        <f t="shared" si="87"/>
        <v>1</v>
      </c>
      <c r="X154" s="124">
        <f t="shared" si="87"/>
        <v>31</v>
      </c>
      <c r="Y154" s="124">
        <f t="shared" si="87"/>
        <v>0</v>
      </c>
      <c r="Z154" s="124">
        <f t="shared" si="87"/>
        <v>1</v>
      </c>
      <c r="AA154" s="124">
        <f t="shared" si="87"/>
        <v>5</v>
      </c>
      <c r="AB154" s="124">
        <f t="shared" si="87"/>
        <v>0</v>
      </c>
      <c r="AC154" s="124">
        <f t="shared" si="87"/>
        <v>1</v>
      </c>
      <c r="AD154" s="124">
        <f t="shared" si="87"/>
        <v>4</v>
      </c>
      <c r="AE154" s="124">
        <f t="shared" si="87"/>
        <v>2</v>
      </c>
      <c r="AF154" s="125">
        <f t="shared" si="83"/>
        <v>46</v>
      </c>
      <c r="AH154" s="1211"/>
      <c r="AI154" s="63" t="s">
        <v>186</v>
      </c>
      <c r="AJ154" s="64">
        <f t="shared" ref="AJ154:AS154" si="88">SUM(AJ148:AJ153)</f>
        <v>0</v>
      </c>
      <c r="AK154" s="64">
        <f t="shared" si="88"/>
        <v>0</v>
      </c>
      <c r="AL154" s="64">
        <f t="shared" si="88"/>
        <v>0</v>
      </c>
      <c r="AM154" s="64">
        <f t="shared" si="88"/>
        <v>0</v>
      </c>
      <c r="AN154" s="64">
        <f t="shared" si="88"/>
        <v>0</v>
      </c>
      <c r="AO154" s="64">
        <f t="shared" si="88"/>
        <v>0</v>
      </c>
      <c r="AP154" s="64">
        <f t="shared" si="88"/>
        <v>0</v>
      </c>
      <c r="AQ154" s="64">
        <f t="shared" si="88"/>
        <v>0</v>
      </c>
      <c r="AR154" s="64">
        <f t="shared" si="88"/>
        <v>0</v>
      </c>
      <c r="AS154" s="64">
        <f t="shared" si="88"/>
        <v>0</v>
      </c>
      <c r="AT154" s="65">
        <f t="shared" si="84"/>
        <v>0</v>
      </c>
    </row>
    <row r="155" spans="20:46" ht="18.75" customHeight="1"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20:46" ht="18.75" customHeight="1">
      <c r="T156" s="45" t="s">
        <v>320</v>
      </c>
      <c r="U156" s="43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H156" s="45" t="s">
        <v>320</v>
      </c>
      <c r="AI156" s="70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</row>
    <row r="157" spans="20:46" ht="18.75" customHeight="1">
      <c r="T157" s="47" t="s">
        <v>54</v>
      </c>
      <c r="U157" s="48"/>
      <c r="V157" s="49" t="s">
        <v>158</v>
      </c>
      <c r="W157" s="49" t="s">
        <v>159</v>
      </c>
      <c r="X157" s="49" t="s">
        <v>160</v>
      </c>
      <c r="Y157" s="49" t="s">
        <v>161</v>
      </c>
      <c r="Z157" s="49" t="s">
        <v>188</v>
      </c>
      <c r="AA157" s="49" t="s">
        <v>189</v>
      </c>
      <c r="AB157" s="49" t="s">
        <v>190</v>
      </c>
      <c r="AC157" s="49" t="s">
        <v>191</v>
      </c>
      <c r="AD157" s="49" t="s">
        <v>192</v>
      </c>
      <c r="AE157" s="49" t="s">
        <v>193</v>
      </c>
      <c r="AF157" s="50" t="s">
        <v>4</v>
      </c>
      <c r="AH157" s="72" t="s">
        <v>54</v>
      </c>
      <c r="AI157" s="73"/>
      <c r="AJ157" s="74" t="s">
        <v>158</v>
      </c>
      <c r="AK157" s="74" t="s">
        <v>159</v>
      </c>
      <c r="AL157" s="74" t="s">
        <v>160</v>
      </c>
      <c r="AM157" s="74" t="s">
        <v>161</v>
      </c>
      <c r="AN157" s="74" t="s">
        <v>188</v>
      </c>
      <c r="AO157" s="74" t="s">
        <v>189</v>
      </c>
      <c r="AP157" s="74" t="s">
        <v>190</v>
      </c>
      <c r="AQ157" s="74" t="s">
        <v>191</v>
      </c>
      <c r="AR157" s="74" t="s">
        <v>192</v>
      </c>
      <c r="AS157" s="74" t="s">
        <v>193</v>
      </c>
      <c r="AT157" s="75" t="s">
        <v>4</v>
      </c>
    </row>
    <row r="158" spans="20:46" ht="18.75" customHeight="1">
      <c r="T158" s="1212" t="s">
        <v>194</v>
      </c>
      <c r="U158" s="51" t="s">
        <v>195</v>
      </c>
      <c r="V158" s="51"/>
      <c r="W158" s="51"/>
      <c r="X158" s="51"/>
      <c r="Y158" s="51">
        <v>1</v>
      </c>
      <c r="Z158" s="51"/>
      <c r="AA158" s="51"/>
      <c r="AB158" s="51"/>
      <c r="AC158" s="51"/>
      <c r="AD158" s="51"/>
      <c r="AE158" s="51"/>
      <c r="AF158" s="52">
        <f>SUM(V158:AE158)</f>
        <v>1</v>
      </c>
      <c r="AH158" s="1206" t="s">
        <v>194</v>
      </c>
      <c r="AI158" s="51" t="s">
        <v>196</v>
      </c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7">
        <f>SUM(AJ158:AS158)</f>
        <v>0</v>
      </c>
    </row>
    <row r="159" spans="20:46" ht="18.75" customHeight="1">
      <c r="T159" s="1213"/>
      <c r="U159" s="53" t="s">
        <v>28</v>
      </c>
      <c r="V159" s="53">
        <v>1</v>
      </c>
      <c r="W159" s="53"/>
      <c r="X159" s="53"/>
      <c r="Y159" s="53"/>
      <c r="Z159" s="53">
        <v>1</v>
      </c>
      <c r="AA159" s="53"/>
      <c r="AB159" s="53"/>
      <c r="AC159" s="53"/>
      <c r="AD159" s="53">
        <v>1</v>
      </c>
      <c r="AE159" s="53"/>
      <c r="AF159" s="54">
        <f t="shared" ref="AF159:AF171" si="89">SUM(V159:AE159)</f>
        <v>3</v>
      </c>
      <c r="AH159" s="1207"/>
      <c r="AI159" s="53" t="s">
        <v>197</v>
      </c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2">
        <f t="shared" ref="AT159:AT171" si="90">SUM(AJ159:AS159)</f>
        <v>0</v>
      </c>
    </row>
    <row r="160" spans="20:46" ht="18.75" customHeight="1">
      <c r="T160" s="1213"/>
      <c r="U160" s="53" t="s">
        <v>29</v>
      </c>
      <c r="V160" s="53">
        <v>1</v>
      </c>
      <c r="W160" s="53">
        <v>2</v>
      </c>
      <c r="X160" s="53"/>
      <c r="Y160" s="53"/>
      <c r="Z160" s="53"/>
      <c r="AA160" s="53"/>
      <c r="AB160" s="53"/>
      <c r="AC160" s="53"/>
      <c r="AD160" s="53"/>
      <c r="AE160" s="53">
        <v>1</v>
      </c>
      <c r="AF160" s="54">
        <f t="shared" si="89"/>
        <v>4</v>
      </c>
      <c r="AH160" s="1207"/>
      <c r="AI160" s="53" t="s">
        <v>33</v>
      </c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2">
        <f t="shared" si="90"/>
        <v>0</v>
      </c>
    </row>
    <row r="161" spans="20:46" ht="18.75" customHeight="1">
      <c r="T161" s="1213"/>
      <c r="U161" s="53" t="s">
        <v>30</v>
      </c>
      <c r="V161" s="53"/>
      <c r="W161" s="53"/>
      <c r="X161" s="53"/>
      <c r="Y161" s="53"/>
      <c r="Z161" s="53">
        <v>2</v>
      </c>
      <c r="AA161" s="53">
        <v>1</v>
      </c>
      <c r="AB161" s="53"/>
      <c r="AC161" s="53"/>
      <c r="AD161" s="53"/>
      <c r="AE161" s="53"/>
      <c r="AF161" s="54">
        <f t="shared" si="89"/>
        <v>3</v>
      </c>
      <c r="AH161" s="1207"/>
      <c r="AI161" s="53" t="s">
        <v>34</v>
      </c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2">
        <f t="shared" si="90"/>
        <v>0</v>
      </c>
    </row>
    <row r="162" spans="20:46" ht="18.75" customHeight="1">
      <c r="T162" s="1213"/>
      <c r="U162" s="53" t="s">
        <v>31</v>
      </c>
      <c r="V162" s="53">
        <v>1</v>
      </c>
      <c r="W162" s="53"/>
      <c r="X162" s="53">
        <v>1</v>
      </c>
      <c r="Y162" s="53"/>
      <c r="Z162" s="53">
        <v>1</v>
      </c>
      <c r="AA162" s="53"/>
      <c r="AB162" s="53"/>
      <c r="AC162" s="53"/>
      <c r="AD162" s="53"/>
      <c r="AE162" s="53"/>
      <c r="AF162" s="54">
        <f t="shared" si="89"/>
        <v>3</v>
      </c>
      <c r="AH162" s="1207"/>
      <c r="AI162" s="53" t="s">
        <v>35</v>
      </c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2">
        <f t="shared" si="90"/>
        <v>0</v>
      </c>
    </row>
    <row r="163" spans="20:46" ht="18.75" customHeight="1">
      <c r="T163" s="1213"/>
      <c r="U163" s="53" t="s">
        <v>32</v>
      </c>
      <c r="V163" s="53">
        <v>1</v>
      </c>
      <c r="W163" s="53">
        <v>1</v>
      </c>
      <c r="X163" s="53"/>
      <c r="Y163" s="53"/>
      <c r="Z163" s="53">
        <v>1</v>
      </c>
      <c r="AA163" s="53"/>
      <c r="AB163" s="53"/>
      <c r="AC163" s="53"/>
      <c r="AD163" s="53"/>
      <c r="AE163" s="53"/>
      <c r="AF163" s="54">
        <f t="shared" si="89"/>
        <v>3</v>
      </c>
      <c r="AH163" s="1207"/>
      <c r="AI163" s="53" t="s">
        <v>36</v>
      </c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2">
        <f t="shared" si="90"/>
        <v>0</v>
      </c>
    </row>
    <row r="164" spans="20:46" ht="18.75" customHeight="1">
      <c r="T164" s="1214"/>
      <c r="U164" s="55" t="s">
        <v>186</v>
      </c>
      <c r="V164" s="56">
        <f t="shared" ref="V164:AE164" si="91">SUM(V158:V163)</f>
        <v>4</v>
      </c>
      <c r="W164" s="56">
        <f t="shared" si="91"/>
        <v>3</v>
      </c>
      <c r="X164" s="56">
        <f t="shared" si="91"/>
        <v>1</v>
      </c>
      <c r="Y164" s="56">
        <f t="shared" si="91"/>
        <v>1</v>
      </c>
      <c r="Z164" s="56">
        <f t="shared" si="91"/>
        <v>5</v>
      </c>
      <c r="AA164" s="56">
        <f t="shared" si="91"/>
        <v>1</v>
      </c>
      <c r="AB164" s="56">
        <f t="shared" si="91"/>
        <v>0</v>
      </c>
      <c r="AC164" s="56">
        <f t="shared" si="91"/>
        <v>0</v>
      </c>
      <c r="AD164" s="56">
        <f t="shared" si="91"/>
        <v>1</v>
      </c>
      <c r="AE164" s="56">
        <f t="shared" si="91"/>
        <v>1</v>
      </c>
      <c r="AF164" s="57">
        <f t="shared" si="89"/>
        <v>17</v>
      </c>
      <c r="AH164" s="1208"/>
      <c r="AI164" s="55" t="s">
        <v>186</v>
      </c>
      <c r="AJ164" s="79">
        <f t="shared" ref="AJ164:AS164" si="92">SUM(AJ158:AJ163)</f>
        <v>0</v>
      </c>
      <c r="AK164" s="79">
        <f t="shared" si="92"/>
        <v>0</v>
      </c>
      <c r="AL164" s="79">
        <f t="shared" si="92"/>
        <v>0</v>
      </c>
      <c r="AM164" s="79">
        <f t="shared" si="92"/>
        <v>0</v>
      </c>
      <c r="AN164" s="79">
        <f t="shared" si="92"/>
        <v>0</v>
      </c>
      <c r="AO164" s="79">
        <f t="shared" si="92"/>
        <v>0</v>
      </c>
      <c r="AP164" s="79">
        <f t="shared" si="92"/>
        <v>0</v>
      </c>
      <c r="AQ164" s="79">
        <f t="shared" si="92"/>
        <v>0</v>
      </c>
      <c r="AR164" s="79">
        <f t="shared" si="92"/>
        <v>0</v>
      </c>
      <c r="AS164" s="79">
        <f t="shared" si="92"/>
        <v>0</v>
      </c>
      <c r="AT164" s="80">
        <f t="shared" si="90"/>
        <v>0</v>
      </c>
    </row>
    <row r="165" spans="20:46" ht="18.75" customHeight="1">
      <c r="T165" s="1215" t="s">
        <v>459</v>
      </c>
      <c r="U165" s="58" t="s">
        <v>195</v>
      </c>
      <c r="V165" s="58"/>
      <c r="W165" s="58">
        <v>2</v>
      </c>
      <c r="X165" s="58"/>
      <c r="Y165" s="58"/>
      <c r="Z165" s="58">
        <v>1</v>
      </c>
      <c r="AA165" s="58"/>
      <c r="AB165" s="58"/>
      <c r="AC165" s="58"/>
      <c r="AD165" s="58"/>
      <c r="AE165" s="58">
        <v>1</v>
      </c>
      <c r="AF165" s="52">
        <f t="shared" si="89"/>
        <v>4</v>
      </c>
      <c r="AH165" s="1209" t="s">
        <v>450</v>
      </c>
      <c r="AI165" s="51" t="s">
        <v>196</v>
      </c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77">
        <f t="shared" si="90"/>
        <v>0</v>
      </c>
    </row>
    <row r="166" spans="20:46" ht="18.75" customHeight="1">
      <c r="T166" s="1216"/>
      <c r="U166" s="59" t="s">
        <v>28</v>
      </c>
      <c r="V166" s="59"/>
      <c r="W166" s="59"/>
      <c r="X166" s="59">
        <v>1</v>
      </c>
      <c r="Y166" s="59"/>
      <c r="Z166" s="59"/>
      <c r="AA166" s="59">
        <v>1</v>
      </c>
      <c r="AB166" s="59"/>
      <c r="AC166" s="59">
        <v>1</v>
      </c>
      <c r="AD166" s="59"/>
      <c r="AE166" s="59"/>
      <c r="AF166" s="54">
        <f t="shared" si="89"/>
        <v>3</v>
      </c>
      <c r="AH166" s="1210"/>
      <c r="AI166" s="53" t="s">
        <v>197</v>
      </c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2">
        <f t="shared" si="90"/>
        <v>0</v>
      </c>
    </row>
    <row r="167" spans="20:46" ht="18.75" customHeight="1">
      <c r="T167" s="1216"/>
      <c r="U167" s="59" t="s">
        <v>29</v>
      </c>
      <c r="V167" s="59">
        <v>1</v>
      </c>
      <c r="W167" s="59"/>
      <c r="X167" s="59"/>
      <c r="Y167" s="59"/>
      <c r="Z167" s="59"/>
      <c r="AA167" s="59">
        <v>1</v>
      </c>
      <c r="AB167" s="59"/>
      <c r="AC167" s="59"/>
      <c r="AD167" s="59"/>
      <c r="AE167" s="59">
        <v>1</v>
      </c>
      <c r="AF167" s="54">
        <f t="shared" si="89"/>
        <v>3</v>
      </c>
      <c r="AH167" s="1210"/>
      <c r="AI167" s="53" t="s">
        <v>33</v>
      </c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2">
        <f t="shared" si="90"/>
        <v>0</v>
      </c>
    </row>
    <row r="168" spans="20:46" ht="18.75" customHeight="1">
      <c r="T168" s="1216"/>
      <c r="U168" s="59" t="s">
        <v>30</v>
      </c>
      <c r="V168" s="59"/>
      <c r="W168" s="59">
        <v>1</v>
      </c>
      <c r="X168" s="59">
        <v>2</v>
      </c>
      <c r="Y168" s="59"/>
      <c r="Z168" s="59"/>
      <c r="AA168" s="59"/>
      <c r="AB168" s="59"/>
      <c r="AC168" s="59"/>
      <c r="AD168" s="59">
        <v>1</v>
      </c>
      <c r="AE168" s="59"/>
      <c r="AF168" s="54">
        <f t="shared" si="89"/>
        <v>4</v>
      </c>
      <c r="AH168" s="1210"/>
      <c r="AI168" s="53" t="s">
        <v>34</v>
      </c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2">
        <f t="shared" si="90"/>
        <v>0</v>
      </c>
    </row>
    <row r="169" spans="20:46" ht="18.75" customHeight="1">
      <c r="T169" s="1216"/>
      <c r="U169" s="59" t="s">
        <v>31</v>
      </c>
      <c r="V169" s="59">
        <v>1</v>
      </c>
      <c r="W169" s="59">
        <v>2</v>
      </c>
      <c r="X169" s="59"/>
      <c r="Y169" s="59"/>
      <c r="Z169" s="59"/>
      <c r="AA169" s="59"/>
      <c r="AB169" s="59"/>
      <c r="AC169" s="59"/>
      <c r="AD169" s="59"/>
      <c r="AE169" s="59">
        <v>3</v>
      </c>
      <c r="AF169" s="54">
        <f t="shared" si="89"/>
        <v>6</v>
      </c>
      <c r="AH169" s="1210"/>
      <c r="AI169" s="53" t="s">
        <v>35</v>
      </c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2">
        <f t="shared" si="90"/>
        <v>0</v>
      </c>
    </row>
    <row r="170" spans="20:46" ht="18.75" customHeight="1">
      <c r="T170" s="1216"/>
      <c r="U170" s="59" t="s">
        <v>32</v>
      </c>
      <c r="V170" s="59"/>
      <c r="W170" s="59"/>
      <c r="X170" s="59">
        <v>2</v>
      </c>
      <c r="Y170" s="59"/>
      <c r="Z170" s="59"/>
      <c r="AA170" s="59"/>
      <c r="AB170" s="59"/>
      <c r="AC170" s="59"/>
      <c r="AD170" s="59"/>
      <c r="AE170" s="59"/>
      <c r="AF170" s="54">
        <f t="shared" si="89"/>
        <v>2</v>
      </c>
      <c r="AH170" s="1210"/>
      <c r="AI170" s="53" t="s">
        <v>36</v>
      </c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2">
        <f t="shared" si="90"/>
        <v>0</v>
      </c>
    </row>
    <row r="171" spans="20:46" ht="18.75" customHeight="1">
      <c r="T171" s="1217"/>
      <c r="U171" s="123" t="s">
        <v>186</v>
      </c>
      <c r="V171" s="124">
        <f t="shared" ref="V171:AE171" si="93">SUM(V165:V170)</f>
        <v>2</v>
      </c>
      <c r="W171" s="124">
        <f t="shared" si="93"/>
        <v>5</v>
      </c>
      <c r="X171" s="124">
        <f t="shared" si="93"/>
        <v>5</v>
      </c>
      <c r="Y171" s="124">
        <f t="shared" si="93"/>
        <v>0</v>
      </c>
      <c r="Z171" s="124">
        <f t="shared" si="93"/>
        <v>1</v>
      </c>
      <c r="AA171" s="124">
        <f t="shared" si="93"/>
        <v>2</v>
      </c>
      <c r="AB171" s="124">
        <f t="shared" si="93"/>
        <v>0</v>
      </c>
      <c r="AC171" s="124">
        <f t="shared" si="93"/>
        <v>1</v>
      </c>
      <c r="AD171" s="124">
        <f t="shared" si="93"/>
        <v>1</v>
      </c>
      <c r="AE171" s="124">
        <f t="shared" si="93"/>
        <v>5</v>
      </c>
      <c r="AF171" s="125">
        <f t="shared" si="89"/>
        <v>22</v>
      </c>
      <c r="AH171" s="1211"/>
      <c r="AI171" s="63" t="s">
        <v>186</v>
      </c>
      <c r="AJ171" s="64">
        <f t="shared" ref="AJ171:AS171" si="94">SUM(AJ165:AJ170)</f>
        <v>0</v>
      </c>
      <c r="AK171" s="64">
        <f t="shared" si="94"/>
        <v>0</v>
      </c>
      <c r="AL171" s="64">
        <f t="shared" si="94"/>
        <v>0</v>
      </c>
      <c r="AM171" s="64">
        <f t="shared" si="94"/>
        <v>0</v>
      </c>
      <c r="AN171" s="64">
        <f t="shared" si="94"/>
        <v>0</v>
      </c>
      <c r="AO171" s="64">
        <f t="shared" si="94"/>
        <v>0</v>
      </c>
      <c r="AP171" s="64">
        <f t="shared" si="94"/>
        <v>0</v>
      </c>
      <c r="AQ171" s="64">
        <f t="shared" si="94"/>
        <v>0</v>
      </c>
      <c r="AR171" s="64">
        <f t="shared" si="94"/>
        <v>0</v>
      </c>
      <c r="AS171" s="64">
        <f t="shared" si="94"/>
        <v>0</v>
      </c>
      <c r="AT171" s="65">
        <f t="shared" si="90"/>
        <v>0</v>
      </c>
    </row>
  </sheetData>
  <mergeCells count="42">
    <mergeCell ref="T97:T103"/>
    <mergeCell ref="AH97:AH103"/>
    <mergeCell ref="T5:T11"/>
    <mergeCell ref="T12:T18"/>
    <mergeCell ref="T22:T28"/>
    <mergeCell ref="T29:T35"/>
    <mergeCell ref="T56:T62"/>
    <mergeCell ref="AH90:AH96"/>
    <mergeCell ref="T39:T45"/>
    <mergeCell ref="AH39:AH45"/>
    <mergeCell ref="T46:T52"/>
    <mergeCell ref="AH46:AH52"/>
    <mergeCell ref="B4:B5"/>
    <mergeCell ref="T63:T69"/>
    <mergeCell ref="T73:T79"/>
    <mergeCell ref="T80:T86"/>
    <mergeCell ref="T90:T96"/>
    <mergeCell ref="R4:R5"/>
    <mergeCell ref="T158:T164"/>
    <mergeCell ref="T165:T171"/>
    <mergeCell ref="AH5:AH11"/>
    <mergeCell ref="AH12:AH18"/>
    <mergeCell ref="AH22:AH28"/>
    <mergeCell ref="AH29:AH35"/>
    <mergeCell ref="AH56:AH62"/>
    <mergeCell ref="AH63:AH69"/>
    <mergeCell ref="AH73:AH79"/>
    <mergeCell ref="AH80:AH86"/>
    <mergeCell ref="T107:T113"/>
    <mergeCell ref="T114:T120"/>
    <mergeCell ref="T124:T130"/>
    <mergeCell ref="T131:T137"/>
    <mergeCell ref="T141:T147"/>
    <mergeCell ref="T148:T154"/>
    <mergeCell ref="AH158:AH164"/>
    <mergeCell ref="AH165:AH171"/>
    <mergeCell ref="AH107:AH113"/>
    <mergeCell ref="AH114:AH120"/>
    <mergeCell ref="AH124:AH130"/>
    <mergeCell ref="AH131:AH137"/>
    <mergeCell ref="AH141:AH147"/>
    <mergeCell ref="AH148:AH154"/>
  </mergeCells>
  <phoneticPr fontId="6" type="noConversion"/>
  <pageMargins left="0.47244094488188981" right="0.19685039370078741" top="0.78740157480314965" bottom="0.39370078740157483" header="0.39370078740157483" footer="0.39370078740157483"/>
  <pageSetup paperSize="9" scale="90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AM131"/>
  <sheetViews>
    <sheetView showZeros="0" zoomScale="90" zoomScaleNormal="90" zoomScaleSheetLayoutView="100" workbookViewId="0">
      <selection activeCell="AA27" sqref="AA27"/>
    </sheetView>
  </sheetViews>
  <sheetFormatPr defaultRowHeight="14.25"/>
  <cols>
    <col min="1" max="1" width="1.375" style="17" customWidth="1"/>
    <col min="2" max="23" width="5.625" style="17" customWidth="1"/>
    <col min="24" max="24" width="2" style="17" customWidth="1"/>
    <col min="25" max="25" width="11.375" style="321" customWidth="1"/>
    <col min="26" max="26" width="9" style="321" customWidth="1"/>
    <col min="27" max="27" width="9" style="17" customWidth="1"/>
    <col min="28" max="16384" width="9" style="17"/>
  </cols>
  <sheetData>
    <row r="2" spans="1:39" ht="21" customHeight="1">
      <c r="A2" s="11"/>
      <c r="B2" s="515" t="s">
        <v>529</v>
      </c>
      <c r="C2" s="11"/>
      <c r="D2" s="11"/>
      <c r="E2" s="11"/>
      <c r="F2" s="11"/>
      <c r="G2" s="12"/>
      <c r="H2" s="12"/>
      <c r="I2" s="12"/>
      <c r="J2" s="12"/>
      <c r="K2" s="11"/>
      <c r="L2" s="11"/>
      <c r="M2" s="12"/>
      <c r="N2" s="12"/>
      <c r="O2" s="12"/>
      <c r="P2" s="12"/>
      <c r="Q2" s="11"/>
      <c r="R2" s="11"/>
      <c r="S2" s="11"/>
      <c r="T2" s="11"/>
      <c r="U2" s="11"/>
      <c r="V2" s="12"/>
      <c r="W2" s="12"/>
      <c r="X2" s="12"/>
    </row>
    <row r="3" spans="1:39" ht="18.75">
      <c r="A3" s="11"/>
      <c r="B3" s="11"/>
      <c r="C3" s="11"/>
      <c r="D3" s="11"/>
      <c r="E3" s="11"/>
      <c r="F3" s="11"/>
      <c r="G3" s="12"/>
      <c r="H3" s="12"/>
      <c r="I3" s="12"/>
      <c r="J3" s="12"/>
      <c r="K3" s="11"/>
      <c r="L3" s="11"/>
      <c r="M3" s="12"/>
      <c r="N3" s="12"/>
      <c r="O3" s="12"/>
      <c r="P3" s="12"/>
      <c r="Q3" s="11"/>
      <c r="R3" s="11"/>
      <c r="S3" s="11"/>
      <c r="T3" s="11"/>
      <c r="U3" s="11"/>
      <c r="V3" s="12"/>
      <c r="W3" s="12"/>
      <c r="X3" s="12"/>
    </row>
    <row r="4" spans="1:39" ht="21" customHeight="1">
      <c r="A4" s="11"/>
      <c r="B4" s="11" t="s">
        <v>630</v>
      </c>
      <c r="C4" s="11"/>
      <c r="D4" s="11"/>
      <c r="E4" s="11"/>
      <c r="F4" s="11"/>
      <c r="G4" s="12"/>
      <c r="H4" s="12"/>
      <c r="I4" s="12"/>
      <c r="J4" s="12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12"/>
      <c r="W4" s="12"/>
      <c r="X4" s="12"/>
    </row>
    <row r="5" spans="1:39" ht="18.75">
      <c r="A5" s="11"/>
      <c r="B5" s="290"/>
      <c r="C5" s="290"/>
      <c r="D5" s="290"/>
      <c r="E5" s="290"/>
      <c r="F5" s="290"/>
      <c r="G5" s="717"/>
      <c r="H5" s="717"/>
      <c r="I5" s="717"/>
      <c r="J5" s="717"/>
      <c r="K5" s="290"/>
      <c r="L5" s="290"/>
      <c r="M5" s="717"/>
      <c r="N5" s="717"/>
      <c r="O5" s="717"/>
      <c r="P5" s="717"/>
      <c r="Q5" s="290"/>
      <c r="R5" s="290"/>
      <c r="S5" s="290"/>
      <c r="T5" s="290"/>
      <c r="U5" s="290"/>
      <c r="W5" s="718" t="s">
        <v>121</v>
      </c>
      <c r="X5" s="12"/>
    </row>
    <row r="6" spans="1:39" ht="28.5" customHeight="1">
      <c r="A6" s="11"/>
      <c r="B6" s="1161" t="s">
        <v>425</v>
      </c>
      <c r="C6" s="1106"/>
      <c r="D6" s="689" t="s">
        <v>147</v>
      </c>
      <c r="E6" s="747"/>
      <c r="F6" s="663" t="s">
        <v>333</v>
      </c>
      <c r="G6" s="747"/>
      <c r="H6" s="663" t="s">
        <v>313</v>
      </c>
      <c r="I6" s="747"/>
      <c r="J6" s="663" t="s">
        <v>24</v>
      </c>
      <c r="K6" s="747"/>
      <c r="L6" s="663" t="s">
        <v>51</v>
      </c>
      <c r="M6" s="747"/>
      <c r="N6" s="663" t="s">
        <v>400</v>
      </c>
      <c r="O6" s="747"/>
      <c r="P6" s="663" t="s">
        <v>314</v>
      </c>
      <c r="Q6" s="747"/>
      <c r="R6" s="663" t="s">
        <v>315</v>
      </c>
      <c r="S6" s="747"/>
      <c r="T6" s="663" t="s">
        <v>316</v>
      </c>
      <c r="U6" s="719"/>
      <c r="V6" s="1231" t="s">
        <v>10</v>
      </c>
      <c r="W6" s="1232"/>
      <c r="X6" s="817"/>
    </row>
    <row r="7" spans="1:39" ht="21" customHeight="1">
      <c r="A7" s="11"/>
      <c r="B7" s="721" t="s">
        <v>370</v>
      </c>
      <c r="C7" s="756"/>
      <c r="D7" s="757">
        <f>T56</f>
        <v>5</v>
      </c>
      <c r="E7" s="758"/>
      <c r="F7" s="759">
        <f>T59</f>
        <v>5</v>
      </c>
      <c r="G7" s="758"/>
      <c r="H7" s="759">
        <f>T62</f>
        <v>13</v>
      </c>
      <c r="I7" s="758"/>
      <c r="J7" s="759">
        <f>T65</f>
        <v>11</v>
      </c>
      <c r="K7" s="758"/>
      <c r="L7" s="759">
        <f>T68</f>
        <v>2</v>
      </c>
      <c r="M7" s="758"/>
      <c r="N7" s="759">
        <f>T71</f>
        <v>4</v>
      </c>
      <c r="O7" s="758"/>
      <c r="P7" s="759">
        <f>T74</f>
        <v>2</v>
      </c>
      <c r="Q7" s="758"/>
      <c r="R7" s="759">
        <f>T77</f>
        <v>10</v>
      </c>
      <c r="S7" s="758"/>
      <c r="T7" s="759">
        <f>T80</f>
        <v>14</v>
      </c>
      <c r="U7" s="760"/>
      <c r="V7" s="1234">
        <f>SUM(D7:U7)</f>
        <v>66</v>
      </c>
      <c r="W7" s="1235"/>
      <c r="X7" s="816"/>
    </row>
    <row r="8" spans="1:39" ht="21" customHeight="1">
      <c r="A8" s="11"/>
      <c r="B8" s="724" t="s">
        <v>459</v>
      </c>
      <c r="C8" s="762"/>
      <c r="D8" s="763">
        <f>T57</f>
        <v>25</v>
      </c>
      <c r="E8" s="764"/>
      <c r="F8" s="729">
        <f>T60</f>
        <v>6</v>
      </c>
      <c r="G8" s="764"/>
      <c r="H8" s="729">
        <f>T63</f>
        <v>20</v>
      </c>
      <c r="I8" s="764"/>
      <c r="J8" s="729">
        <f>T66</f>
        <v>20</v>
      </c>
      <c r="K8" s="764"/>
      <c r="L8" s="729">
        <f>T69</f>
        <v>27</v>
      </c>
      <c r="M8" s="764"/>
      <c r="N8" s="729">
        <f>T72</f>
        <v>21</v>
      </c>
      <c r="O8" s="764"/>
      <c r="P8" s="729">
        <f>T75</f>
        <v>32</v>
      </c>
      <c r="Q8" s="764"/>
      <c r="R8" s="729">
        <f>T78</f>
        <v>42</v>
      </c>
      <c r="S8" s="764"/>
      <c r="T8" s="729">
        <f>T81</f>
        <v>27</v>
      </c>
      <c r="U8" s="765"/>
      <c r="V8" s="1165">
        <f>SUM(D8:U8)</f>
        <v>220</v>
      </c>
      <c r="W8" s="1160"/>
      <c r="X8" s="816"/>
    </row>
    <row r="9" spans="1:39" ht="21" customHeight="1">
      <c r="A9" s="11"/>
      <c r="B9" s="727" t="s">
        <v>456</v>
      </c>
      <c r="C9" s="745"/>
      <c r="D9" s="767">
        <f>SUM(D7:D8)</f>
        <v>30</v>
      </c>
      <c r="E9" s="768"/>
      <c r="F9" s="769">
        <f t="shared" ref="F9:T9" si="0">SUM(F7:F8)</f>
        <v>11</v>
      </c>
      <c r="G9" s="768"/>
      <c r="H9" s="769">
        <f t="shared" si="0"/>
        <v>33</v>
      </c>
      <c r="I9" s="768"/>
      <c r="J9" s="769">
        <f t="shared" si="0"/>
        <v>31</v>
      </c>
      <c r="K9" s="768"/>
      <c r="L9" s="769">
        <f t="shared" si="0"/>
        <v>29</v>
      </c>
      <c r="M9" s="768"/>
      <c r="N9" s="769">
        <f t="shared" si="0"/>
        <v>25</v>
      </c>
      <c r="O9" s="768"/>
      <c r="P9" s="769">
        <f t="shared" si="0"/>
        <v>34</v>
      </c>
      <c r="Q9" s="768"/>
      <c r="R9" s="769">
        <f t="shared" si="0"/>
        <v>52</v>
      </c>
      <c r="S9" s="768"/>
      <c r="T9" s="769">
        <f t="shared" si="0"/>
        <v>41</v>
      </c>
      <c r="U9" s="770"/>
      <c r="V9" s="1236">
        <f>SUM(V7:V8)</f>
        <v>286</v>
      </c>
      <c r="W9" s="1237"/>
      <c r="X9" s="816"/>
    </row>
    <row r="10" spans="1:39" ht="18.75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39" s="9" customFormat="1" ht="20.100000000000001" customHeight="1">
      <c r="B11" s="9" t="s">
        <v>629</v>
      </c>
      <c r="Y11" s="457"/>
      <c r="Z11" s="307"/>
      <c r="AA11" s="307"/>
      <c r="AB11" s="307"/>
      <c r="AC11" s="307"/>
    </row>
    <row r="12" spans="1:39" s="9" customFormat="1" ht="18.75"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718"/>
      <c r="S12" s="718"/>
      <c r="T12" s="331"/>
      <c r="U12" s="331"/>
      <c r="V12" s="331"/>
      <c r="W12" s="718" t="s">
        <v>121</v>
      </c>
      <c r="X12" s="718"/>
      <c r="Y12" s="457"/>
      <c r="Z12" s="307"/>
      <c r="AA12" s="307"/>
      <c r="AB12" s="307"/>
      <c r="AC12" s="307"/>
    </row>
    <row r="13" spans="1:39" s="9" customFormat="1" ht="24.95" customHeight="1">
      <c r="B13" s="689" t="s">
        <v>143</v>
      </c>
      <c r="C13" s="719"/>
      <c r="D13" s="689" t="s">
        <v>147</v>
      </c>
      <c r="E13" s="747"/>
      <c r="F13" s="663" t="s">
        <v>333</v>
      </c>
      <c r="G13" s="747"/>
      <c r="H13" s="663" t="s">
        <v>313</v>
      </c>
      <c r="I13" s="747"/>
      <c r="J13" s="663" t="s">
        <v>24</v>
      </c>
      <c r="K13" s="747"/>
      <c r="L13" s="663" t="s">
        <v>51</v>
      </c>
      <c r="M13" s="747"/>
      <c r="N13" s="663" t="s">
        <v>400</v>
      </c>
      <c r="O13" s="747"/>
      <c r="P13" s="663" t="s">
        <v>314</v>
      </c>
      <c r="Q13" s="747"/>
      <c r="R13" s="663" t="s">
        <v>315</v>
      </c>
      <c r="S13" s="747"/>
      <c r="T13" s="663" t="s">
        <v>316</v>
      </c>
      <c r="U13" s="719"/>
      <c r="V13" s="1231" t="s">
        <v>10</v>
      </c>
      <c r="W13" s="1232"/>
      <c r="X13" s="817"/>
      <c r="Z13" s="309"/>
      <c r="AA13" s="309"/>
      <c r="AB13" s="652"/>
      <c r="AC13" s="652"/>
      <c r="AD13" s="40"/>
      <c r="AE13" s="40"/>
      <c r="AF13" s="40"/>
      <c r="AG13" s="40"/>
      <c r="AH13" s="40"/>
      <c r="AI13" s="40"/>
      <c r="AJ13" s="40"/>
      <c r="AK13" s="40"/>
      <c r="AL13" s="40"/>
      <c r="AM13" s="40"/>
    </row>
    <row r="14" spans="1:39" s="9" customFormat="1" ht="24.95" customHeight="1">
      <c r="B14" s="1149" t="s">
        <v>628</v>
      </c>
      <c r="C14" s="1150"/>
      <c r="D14" s="820">
        <v>12</v>
      </c>
      <c r="E14" s="821"/>
      <c r="F14" s="822">
        <v>12</v>
      </c>
      <c r="G14" s="821"/>
      <c r="H14" s="822">
        <v>42</v>
      </c>
      <c r="I14" s="821"/>
      <c r="J14" s="822">
        <v>6</v>
      </c>
      <c r="K14" s="821"/>
      <c r="L14" s="822">
        <v>13</v>
      </c>
      <c r="M14" s="821"/>
      <c r="N14" s="822">
        <v>17</v>
      </c>
      <c r="O14" s="821"/>
      <c r="P14" s="822">
        <v>54</v>
      </c>
      <c r="Q14" s="821"/>
      <c r="R14" s="822">
        <v>48</v>
      </c>
      <c r="S14" s="821"/>
      <c r="T14" s="822">
        <v>31</v>
      </c>
      <c r="U14" s="823"/>
      <c r="V14" s="1234">
        <f>SUM(D14:U14)</f>
        <v>235</v>
      </c>
      <c r="W14" s="1235"/>
      <c r="X14" s="816"/>
      <c r="Z14" s="309"/>
      <c r="AA14" s="309"/>
      <c r="AB14" s="309"/>
      <c r="AC14" s="309"/>
      <c r="AD14" s="12"/>
      <c r="AE14" s="457"/>
    </row>
    <row r="15" spans="1:39" s="9" customFormat="1" ht="24.95" customHeight="1">
      <c r="B15" s="1168" t="s">
        <v>627</v>
      </c>
      <c r="C15" s="1164"/>
      <c r="D15" s="824">
        <f>D9</f>
        <v>30</v>
      </c>
      <c r="E15" s="825"/>
      <c r="F15" s="826">
        <f>F9</f>
        <v>11</v>
      </c>
      <c r="G15" s="825"/>
      <c r="H15" s="826">
        <f>H9</f>
        <v>33</v>
      </c>
      <c r="I15" s="825"/>
      <c r="J15" s="826">
        <f>J9</f>
        <v>31</v>
      </c>
      <c r="K15" s="825"/>
      <c r="L15" s="826">
        <f>L9</f>
        <v>29</v>
      </c>
      <c r="M15" s="825"/>
      <c r="N15" s="826">
        <f>N9</f>
        <v>25</v>
      </c>
      <c r="O15" s="825"/>
      <c r="P15" s="826">
        <f>P9</f>
        <v>34</v>
      </c>
      <c r="Q15" s="825"/>
      <c r="R15" s="826">
        <f>R9</f>
        <v>52</v>
      </c>
      <c r="S15" s="825"/>
      <c r="T15" s="826">
        <f>T9</f>
        <v>41</v>
      </c>
      <c r="U15" s="827"/>
      <c r="V15" s="1156">
        <f>SUM(D15:U15)</f>
        <v>286</v>
      </c>
      <c r="W15" s="1157"/>
      <c r="X15" s="816"/>
      <c r="Z15" s="309"/>
      <c r="AA15" s="309"/>
      <c r="AB15" s="309"/>
      <c r="AC15" s="309"/>
      <c r="AD15" s="12"/>
      <c r="AE15" s="457"/>
    </row>
    <row r="16" spans="1:39" s="9" customFormat="1" ht="24.95" customHeight="1">
      <c r="B16" s="1096" t="s">
        <v>507</v>
      </c>
      <c r="C16" s="1167"/>
      <c r="D16" s="1165">
        <f>D15-D14</f>
        <v>18</v>
      </c>
      <c r="E16" s="1233"/>
      <c r="F16" s="1228">
        <f t="shared" ref="F16" si="1">F15-F14</f>
        <v>-1</v>
      </c>
      <c r="G16" s="1229"/>
      <c r="H16" s="1230">
        <f t="shared" ref="H16" si="2">H15-H14</f>
        <v>-9</v>
      </c>
      <c r="I16" s="1229"/>
      <c r="J16" s="1228">
        <f t="shared" ref="J16" si="3">J15-J14</f>
        <v>25</v>
      </c>
      <c r="K16" s="1229"/>
      <c r="L16" s="1228">
        <f t="shared" ref="L16" si="4">L15-L14</f>
        <v>16</v>
      </c>
      <c r="M16" s="1229"/>
      <c r="N16" s="1228">
        <f t="shared" ref="N16" si="5">N15-N14</f>
        <v>8</v>
      </c>
      <c r="O16" s="1229"/>
      <c r="P16" s="1228">
        <f t="shared" ref="P16" si="6">P15-P14</f>
        <v>-20</v>
      </c>
      <c r="Q16" s="1229"/>
      <c r="R16" s="1228">
        <f t="shared" ref="R16" si="7">R15-R14</f>
        <v>4</v>
      </c>
      <c r="S16" s="1229"/>
      <c r="T16" s="1228">
        <f t="shared" ref="T16" si="8">T15-T14</f>
        <v>10</v>
      </c>
      <c r="U16" s="1230"/>
      <c r="V16" s="1158">
        <f t="shared" ref="V16" si="9">V15-V14</f>
        <v>51</v>
      </c>
      <c r="W16" s="1159"/>
      <c r="X16" s="816"/>
      <c r="Z16" s="309"/>
      <c r="AA16" s="309"/>
      <c r="AB16" s="309"/>
      <c r="AC16" s="309"/>
      <c r="AD16" s="12"/>
      <c r="AE16" s="457"/>
    </row>
    <row r="17" spans="1:28" ht="18.75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8" ht="18.75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8" ht="18.75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8" ht="18.75">
      <c r="A20" s="11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8" ht="18.75">
      <c r="A21" s="11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8" ht="18.75">
      <c r="A22" s="11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8" ht="18.75">
      <c r="A23" s="11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8" ht="18.75">
      <c r="A24" s="11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8" ht="18.75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8" ht="18.75">
      <c r="A26" s="11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8" ht="18.75">
      <c r="A27" s="11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8" ht="18.75">
      <c r="A28" s="11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8" ht="18.75">
      <c r="A29" s="11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8" ht="18.75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8" s="9" customFormat="1" ht="20.100000000000001" customHeight="1">
      <c r="B31" s="9" t="s">
        <v>508</v>
      </c>
      <c r="J31" s="12"/>
      <c r="K31" s="12"/>
      <c r="L31" s="12"/>
      <c r="M31" s="12"/>
      <c r="N31" s="12"/>
      <c r="O31" s="12"/>
      <c r="P31" s="12"/>
      <c r="Q31" s="12"/>
      <c r="W31" s="12"/>
      <c r="X31" s="457"/>
      <c r="Y31" s="307"/>
      <c r="Z31" s="307"/>
      <c r="AA31" s="307"/>
      <c r="AB31" s="307"/>
    </row>
    <row r="32" spans="1:28" s="9" customFormat="1" ht="18.75">
      <c r="B32" s="331"/>
      <c r="C32" s="331"/>
      <c r="D32" s="331"/>
      <c r="E32" s="331"/>
      <c r="F32" s="331"/>
      <c r="G32" s="331"/>
      <c r="H32" s="331"/>
      <c r="I32" s="331"/>
      <c r="J32" s="717"/>
      <c r="K32" s="717"/>
      <c r="L32" s="717"/>
      <c r="M32" s="717"/>
      <c r="N32" s="717"/>
      <c r="O32" s="717"/>
      <c r="P32" s="717"/>
      <c r="Q32" s="717"/>
      <c r="R32" s="331"/>
      <c r="S32" s="331"/>
      <c r="T32" s="331"/>
      <c r="U32" s="331"/>
      <c r="V32" s="331"/>
      <c r="W32" s="718" t="s">
        <v>466</v>
      </c>
      <c r="X32" s="457"/>
      <c r="Y32" s="307"/>
      <c r="Z32" s="307"/>
      <c r="AA32" s="307"/>
      <c r="AB32" s="307"/>
    </row>
    <row r="33" spans="1:28" s="9" customFormat="1" ht="24.95" customHeight="1">
      <c r="B33" s="1161" t="s">
        <v>131</v>
      </c>
      <c r="C33" s="1107"/>
      <c r="D33" s="689" t="s">
        <v>632</v>
      </c>
      <c r="E33" s="730"/>
      <c r="F33" s="730"/>
      <c r="G33" s="663" t="s">
        <v>633</v>
      </c>
      <c r="H33" s="730"/>
      <c r="I33" s="731"/>
      <c r="J33" s="720" t="s">
        <v>634</v>
      </c>
      <c r="K33" s="730"/>
      <c r="L33" s="730"/>
      <c r="M33" s="663" t="s">
        <v>635</v>
      </c>
      <c r="N33" s="730"/>
      <c r="O33" s="731"/>
      <c r="P33" s="720" t="s">
        <v>636</v>
      </c>
      <c r="Q33" s="730"/>
      <c r="R33" s="731"/>
      <c r="S33" s="732" t="s">
        <v>467</v>
      </c>
      <c r="T33" s="730"/>
      <c r="U33" s="731"/>
      <c r="V33" s="1147" t="s">
        <v>468</v>
      </c>
      <c r="W33" s="1148"/>
      <c r="X33" s="457"/>
      <c r="Y33" s="307"/>
      <c r="Z33" s="307"/>
      <c r="AA33" s="307"/>
      <c r="AB33" s="307"/>
    </row>
    <row r="34" spans="1:28" s="9" customFormat="1" ht="24.95" customHeight="1">
      <c r="B34" s="1133" t="s">
        <v>469</v>
      </c>
      <c r="C34" s="1134"/>
      <c r="D34" s="733">
        <v>43</v>
      </c>
      <c r="E34" s="737"/>
      <c r="F34" s="737"/>
      <c r="G34" s="735">
        <v>48</v>
      </c>
      <c r="H34" s="737"/>
      <c r="I34" s="1021"/>
      <c r="J34" s="737">
        <v>41</v>
      </c>
      <c r="K34" s="737"/>
      <c r="L34" s="737"/>
      <c r="M34" s="735">
        <v>51</v>
      </c>
      <c r="N34" s="737"/>
      <c r="O34" s="1021"/>
      <c r="P34" s="828">
        <f>V7</f>
        <v>66</v>
      </c>
      <c r="Q34" s="737"/>
      <c r="R34" s="737"/>
      <c r="S34" s="1023">
        <f>AVERAGE(D34:Q34)</f>
        <v>49.8</v>
      </c>
      <c r="T34" s="1025"/>
      <c r="U34" s="1026"/>
      <c r="V34" s="1139"/>
      <c r="W34" s="1140"/>
      <c r="X34" s="457"/>
      <c r="Y34" s="307"/>
      <c r="Z34" s="307"/>
      <c r="AA34" s="307"/>
      <c r="AB34" s="307"/>
    </row>
    <row r="35" spans="1:28" s="9" customFormat="1" ht="24.95" customHeight="1">
      <c r="B35" s="1202" t="s">
        <v>451</v>
      </c>
      <c r="C35" s="1164"/>
      <c r="D35" s="739">
        <v>100</v>
      </c>
      <c r="E35" s="743"/>
      <c r="F35" s="743"/>
      <c r="G35" s="741">
        <v>91</v>
      </c>
      <c r="H35" s="743"/>
      <c r="I35" s="1022"/>
      <c r="J35" s="743">
        <v>96</v>
      </c>
      <c r="K35" s="743"/>
      <c r="L35" s="743"/>
      <c r="M35" s="741">
        <v>184</v>
      </c>
      <c r="N35" s="743"/>
      <c r="O35" s="1022"/>
      <c r="P35" s="829">
        <f>V8</f>
        <v>220</v>
      </c>
      <c r="Q35" s="743"/>
      <c r="R35" s="743"/>
      <c r="S35" s="1024">
        <f>AVERAGE(D35:Q35)</f>
        <v>138.19999999999999</v>
      </c>
      <c r="T35" s="1027"/>
      <c r="U35" s="1028"/>
      <c r="V35" s="1141"/>
      <c r="W35" s="1142"/>
      <c r="X35" s="457"/>
      <c r="Y35" s="307"/>
      <c r="Z35" s="307"/>
      <c r="AA35" s="307"/>
      <c r="AB35" s="307"/>
    </row>
    <row r="36" spans="1:28" s="9" customFormat="1" ht="24.95" customHeight="1">
      <c r="B36" s="727" t="s">
        <v>470</v>
      </c>
      <c r="C36" s="728"/>
      <c r="D36" s="727">
        <f>SUM(D34:D35)</f>
        <v>143</v>
      </c>
      <c r="E36" s="727"/>
      <c r="F36" s="727"/>
      <c r="G36" s="673">
        <f>SUM(G34:G35)</f>
        <v>139</v>
      </c>
      <c r="H36" s="727"/>
      <c r="I36" s="537"/>
      <c r="J36" s="745">
        <f>SUM(J34:J35)</f>
        <v>137</v>
      </c>
      <c r="K36" s="727"/>
      <c r="L36" s="727"/>
      <c r="M36" s="673">
        <f>SUM(M34:M35)</f>
        <v>235</v>
      </c>
      <c r="N36" s="727"/>
      <c r="O36" s="537"/>
      <c r="P36" s="745">
        <f>SUM(P34:P35)</f>
        <v>286</v>
      </c>
      <c r="Q36" s="727"/>
      <c r="R36" s="727"/>
      <c r="S36" s="1029">
        <f>AVERAGE(D36:Q36)</f>
        <v>188</v>
      </c>
      <c r="T36" s="727"/>
      <c r="U36" s="746"/>
      <c r="V36" s="1143"/>
      <c r="W36" s="1144"/>
      <c r="X36" s="457"/>
      <c r="Y36" s="307"/>
      <c r="Z36" s="307"/>
      <c r="AA36" s="307"/>
      <c r="AB36" s="307"/>
    </row>
    <row r="37" spans="1:28" ht="18.75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8" ht="18.75">
      <c r="A38" s="11"/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8" ht="18.75">
      <c r="A39" s="11"/>
      <c r="B39" s="11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8" ht="18.75">
      <c r="A40" s="11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8" ht="18.75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8" ht="18.75">
      <c r="A42" s="11"/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8" ht="18.75">
      <c r="A43" s="11"/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8" ht="18.75">
      <c r="A44" s="11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8" ht="18.75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8" ht="18.75">
      <c r="A46" s="11"/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8" ht="18.75">
      <c r="A47" s="11"/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8" ht="18.75">
      <c r="A48" s="11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6" ht="18.75">
      <c r="A49" s="11"/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6" ht="18.75">
      <c r="A50" s="11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6" ht="18.75" customHeight="1">
      <c r="A51" s="11"/>
      <c r="B51" s="11" t="s">
        <v>542</v>
      </c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6" ht="18.75" customHeight="1">
      <c r="A52" s="11"/>
      <c r="B52" s="11" t="s">
        <v>543</v>
      </c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6" ht="21" customHeight="1">
      <c r="A53" s="11"/>
      <c r="B53" s="11" t="s">
        <v>527</v>
      </c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6" ht="21" customHeight="1">
      <c r="A54" s="11"/>
      <c r="B54" s="290" t="s">
        <v>0</v>
      </c>
      <c r="C54" s="290"/>
      <c r="D54" s="717"/>
      <c r="E54" s="717"/>
      <c r="F54" s="717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17"/>
      <c r="R54" s="717"/>
      <c r="S54" s="717"/>
      <c r="T54" s="717"/>
      <c r="U54" s="717"/>
      <c r="W54" s="718" t="s">
        <v>121</v>
      </c>
      <c r="X54" s="308"/>
    </row>
    <row r="55" spans="1:26" s="42" customFormat="1" ht="27" customHeight="1">
      <c r="A55" s="9"/>
      <c r="B55" s="1161" t="s">
        <v>650</v>
      </c>
      <c r="C55" s="1106"/>
      <c r="D55" s="1106"/>
      <c r="E55" s="1106"/>
      <c r="F55" s="1106"/>
      <c r="G55" s="1107"/>
      <c r="H55" s="987" t="s">
        <v>66</v>
      </c>
      <c r="I55" s="987"/>
      <c r="J55" s="994" t="s">
        <v>28</v>
      </c>
      <c r="K55" s="987"/>
      <c r="L55" s="994" t="s">
        <v>29</v>
      </c>
      <c r="M55" s="987"/>
      <c r="N55" s="994" t="s">
        <v>30</v>
      </c>
      <c r="O55" s="987"/>
      <c r="P55" s="994" t="s">
        <v>31</v>
      </c>
      <c r="Q55" s="987"/>
      <c r="R55" s="994" t="s">
        <v>32</v>
      </c>
      <c r="S55" s="987"/>
      <c r="T55" s="1161" t="s">
        <v>651</v>
      </c>
      <c r="U55" s="1107"/>
      <c r="V55" s="720" t="s">
        <v>652</v>
      </c>
      <c r="W55" s="819"/>
      <c r="X55" s="457"/>
      <c r="Y55" s="219" t="s">
        <v>58</v>
      </c>
      <c r="Z55" s="219" t="s">
        <v>55</v>
      </c>
    </row>
    <row r="56" spans="1:26" s="42" customFormat="1" ht="27" customHeight="1">
      <c r="A56" s="9"/>
      <c r="B56" s="1094" t="s">
        <v>653</v>
      </c>
      <c r="C56" s="1095"/>
      <c r="D56" s="1095"/>
      <c r="E56" s="1171" t="s">
        <v>654</v>
      </c>
      <c r="F56" s="1172"/>
      <c r="G56" s="1134"/>
      <c r="H56" s="1045">
        <f>'3.종료=유형'!$AF$22</f>
        <v>3</v>
      </c>
      <c r="I56" s="1031"/>
      <c r="J56" s="668">
        <f>'3.종료=유형'!$AF$23</f>
        <v>0</v>
      </c>
      <c r="K56" s="1031"/>
      <c r="L56" s="668">
        <f>'3.종료=유형'!$AF$24</f>
        <v>0</v>
      </c>
      <c r="M56" s="1031"/>
      <c r="N56" s="668">
        <f>'3.종료=유형'!$AF$25</f>
        <v>1</v>
      </c>
      <c r="O56" s="1045"/>
      <c r="P56" s="668">
        <f>'3.종료=유형'!$AF$26</f>
        <v>0</v>
      </c>
      <c r="Q56" s="1045"/>
      <c r="R56" s="1040">
        <f>'3.종료=유형'!$AF$27</f>
        <v>1</v>
      </c>
      <c r="S56" s="988"/>
      <c r="T56" s="1226">
        <f>SUM(H56:S56)</f>
        <v>5</v>
      </c>
      <c r="U56" s="1227"/>
      <c r="V56" s="986"/>
      <c r="W56" s="1041"/>
      <c r="X56" s="457"/>
      <c r="Y56" s="224">
        <f>'3.종료=유형'!AF28+'3.종료=유형'!AT28</f>
        <v>5</v>
      </c>
      <c r="Z56" s="224" t="b">
        <f t="shared" ref="Z56:Z85" si="10">Y56=T56</f>
        <v>1</v>
      </c>
    </row>
    <row r="57" spans="1:26" s="42" customFormat="1" ht="27" customHeight="1">
      <c r="A57" s="9"/>
      <c r="B57" s="1174"/>
      <c r="C57" s="1175"/>
      <c r="D57" s="1175"/>
      <c r="E57" s="1169" t="s">
        <v>655</v>
      </c>
      <c r="F57" s="1170"/>
      <c r="G57" s="1136"/>
      <c r="H57" s="1046">
        <f>'3.종료=유형'!$AF$29</f>
        <v>5</v>
      </c>
      <c r="I57" s="1044"/>
      <c r="J57" s="1047">
        <f>'3.종료=유형'!$AF$30</f>
        <v>0</v>
      </c>
      <c r="K57" s="1044"/>
      <c r="L57" s="1047">
        <f>'3.종료=유형'!$AF$31</f>
        <v>6</v>
      </c>
      <c r="M57" s="1044"/>
      <c r="N57" s="1047">
        <f>'3.종료=유형'!$AF$32</f>
        <v>6</v>
      </c>
      <c r="O57" s="1048"/>
      <c r="P57" s="1047">
        <f>'3.종료=유형'!$AF$33</f>
        <v>2</v>
      </c>
      <c r="Q57" s="1048"/>
      <c r="R57" s="990">
        <f>'3.종료=유형'!$AF$34</f>
        <v>6</v>
      </c>
      <c r="S57" s="991"/>
      <c r="T57" s="1135">
        <f t="shared" ref="T57:T82" si="11">SUM(H57:S57)</f>
        <v>25</v>
      </c>
      <c r="U57" s="1136"/>
      <c r="V57" s="991"/>
      <c r="W57" s="998"/>
      <c r="X57" s="457"/>
      <c r="Y57" s="224">
        <f>'3.종료=유형'!AF35+'3.종료=유형'!AT35</f>
        <v>25</v>
      </c>
      <c r="Z57" s="224" t="b">
        <f t="shared" si="10"/>
        <v>1</v>
      </c>
    </row>
    <row r="58" spans="1:26" s="42" customFormat="1" ht="27" customHeight="1">
      <c r="A58" s="9"/>
      <c r="B58" s="1177"/>
      <c r="C58" s="1178"/>
      <c r="D58" s="1178"/>
      <c r="E58" s="1162" t="s">
        <v>624</v>
      </c>
      <c r="F58" s="1163"/>
      <c r="G58" s="1164"/>
      <c r="H58" s="739">
        <f t="shared" ref="H58" si="12">SUM(H56:H57)</f>
        <v>8</v>
      </c>
      <c r="I58" s="1036"/>
      <c r="J58" s="741">
        <f>SUM(J56:J57)</f>
        <v>0</v>
      </c>
      <c r="K58" s="1036"/>
      <c r="L58" s="741">
        <f>SUM(L56:L57)</f>
        <v>6</v>
      </c>
      <c r="M58" s="1036"/>
      <c r="N58" s="741">
        <f>SUM(N56:N57)</f>
        <v>7</v>
      </c>
      <c r="O58" s="1022"/>
      <c r="P58" s="741">
        <f>SUM(P56:P57)</f>
        <v>2</v>
      </c>
      <c r="Q58" s="1022"/>
      <c r="R58" s="992">
        <f>SUM(R56:R57)</f>
        <v>7</v>
      </c>
      <c r="S58" s="993"/>
      <c r="T58" s="1202">
        <f t="shared" si="11"/>
        <v>30</v>
      </c>
      <c r="U58" s="1164"/>
      <c r="V58" s="989"/>
      <c r="W58" s="1042"/>
      <c r="X58" s="457"/>
      <c r="Y58" s="225">
        <f>SUM(Y56:Y57)</f>
        <v>30</v>
      </c>
      <c r="Z58" s="225" t="b">
        <f t="shared" si="10"/>
        <v>1</v>
      </c>
    </row>
    <row r="59" spans="1:26" s="42" customFormat="1" ht="27" customHeight="1">
      <c r="A59" s="9"/>
      <c r="B59" s="1094" t="s">
        <v>656</v>
      </c>
      <c r="C59" s="1095"/>
      <c r="D59" s="1095"/>
      <c r="E59" s="1171" t="s">
        <v>654</v>
      </c>
      <c r="F59" s="1172"/>
      <c r="G59" s="1134"/>
      <c r="H59" s="1045">
        <f>'3.종료=유형'!$AF$38</f>
        <v>1</v>
      </c>
      <c r="I59" s="1031"/>
      <c r="J59" s="668">
        <f>'3.종료=유형'!$AF$39</f>
        <v>0</v>
      </c>
      <c r="K59" s="1031"/>
      <c r="L59" s="668">
        <f>'3.종료=유형'!$AF$40</f>
        <v>0</v>
      </c>
      <c r="M59" s="1031"/>
      <c r="N59" s="668">
        <f>'3.종료=유형'!$AF$41</f>
        <v>3</v>
      </c>
      <c r="O59" s="1045"/>
      <c r="P59" s="668">
        <f>'3.종료=유형'!$AF$42</f>
        <v>1</v>
      </c>
      <c r="Q59" s="1045"/>
      <c r="R59" s="1040">
        <f>'3.종료=유형'!$AF$43</f>
        <v>0</v>
      </c>
      <c r="S59" s="988"/>
      <c r="T59" s="1226">
        <f t="shared" si="11"/>
        <v>5</v>
      </c>
      <c r="U59" s="1227"/>
      <c r="V59" s="986"/>
      <c r="W59" s="1041"/>
      <c r="X59" s="457"/>
      <c r="Y59" s="224">
        <f>'3.종료=유형'!AF44+'3.종료=유형'!AT44</f>
        <v>5</v>
      </c>
      <c r="Z59" s="224" t="b">
        <f t="shared" si="10"/>
        <v>1</v>
      </c>
    </row>
    <row r="60" spans="1:26" s="42" customFormat="1" ht="27" customHeight="1">
      <c r="A60" s="9"/>
      <c r="B60" s="1174"/>
      <c r="C60" s="1175"/>
      <c r="D60" s="1175"/>
      <c r="E60" s="1169" t="s">
        <v>655</v>
      </c>
      <c r="F60" s="1170"/>
      <c r="G60" s="1136"/>
      <c r="H60" s="1046">
        <f>'3.종료=유형'!$AF$45</f>
        <v>1</v>
      </c>
      <c r="I60" s="1044"/>
      <c r="J60" s="1047">
        <f>'3.종료=유형'!$AF$46</f>
        <v>0</v>
      </c>
      <c r="K60" s="1044"/>
      <c r="L60" s="1047">
        <f>'3.종료=유형'!$AF$47</f>
        <v>1</v>
      </c>
      <c r="M60" s="1044"/>
      <c r="N60" s="1047">
        <f>'3.종료=유형'!$AF$48</f>
        <v>0</v>
      </c>
      <c r="O60" s="1048"/>
      <c r="P60" s="1047">
        <f>'3.종료=유형'!$AF$49</f>
        <v>2</v>
      </c>
      <c r="Q60" s="1048"/>
      <c r="R60" s="990">
        <f>'3.종료=유형'!$AF$50</f>
        <v>2</v>
      </c>
      <c r="S60" s="991"/>
      <c r="T60" s="1135">
        <f t="shared" si="11"/>
        <v>6</v>
      </c>
      <c r="U60" s="1136"/>
      <c r="V60" s="991"/>
      <c r="W60" s="998"/>
      <c r="X60" s="457"/>
      <c r="Y60" s="224">
        <f>'3.종료=유형'!AF51+'3.종료=유형'!AT51</f>
        <v>6</v>
      </c>
      <c r="Z60" s="224" t="b">
        <f t="shared" si="10"/>
        <v>1</v>
      </c>
    </row>
    <row r="61" spans="1:26" s="42" customFormat="1" ht="27" customHeight="1">
      <c r="A61" s="9"/>
      <c r="B61" s="1177"/>
      <c r="C61" s="1178"/>
      <c r="D61" s="1178"/>
      <c r="E61" s="1162" t="s">
        <v>624</v>
      </c>
      <c r="F61" s="1163"/>
      <c r="G61" s="1164"/>
      <c r="H61" s="739">
        <f t="shared" ref="H61" si="13">SUM(H59:H60)</f>
        <v>2</v>
      </c>
      <c r="I61" s="1036"/>
      <c r="J61" s="741">
        <f>SUM(J59:J60)</f>
        <v>0</v>
      </c>
      <c r="K61" s="1036"/>
      <c r="L61" s="741">
        <f>SUM(L59:L60)</f>
        <v>1</v>
      </c>
      <c r="M61" s="1036"/>
      <c r="N61" s="741">
        <f>SUM(N59:N60)</f>
        <v>3</v>
      </c>
      <c r="O61" s="1022"/>
      <c r="P61" s="741">
        <f>SUM(P59:P60)</f>
        <v>3</v>
      </c>
      <c r="Q61" s="1022"/>
      <c r="R61" s="992">
        <f>SUM(R59:R60)</f>
        <v>2</v>
      </c>
      <c r="S61" s="993"/>
      <c r="T61" s="1202">
        <f t="shared" si="11"/>
        <v>11</v>
      </c>
      <c r="U61" s="1164"/>
      <c r="V61" s="989"/>
      <c r="W61" s="1042"/>
      <c r="X61" s="457"/>
      <c r="Y61" s="225">
        <f>SUM(Y59:Y60)</f>
        <v>11</v>
      </c>
      <c r="Z61" s="225" t="b">
        <f t="shared" si="10"/>
        <v>1</v>
      </c>
    </row>
    <row r="62" spans="1:26" s="42" customFormat="1" ht="27" customHeight="1">
      <c r="A62" s="9"/>
      <c r="B62" s="1094" t="s">
        <v>657</v>
      </c>
      <c r="C62" s="1095"/>
      <c r="D62" s="1095"/>
      <c r="E62" s="1171" t="s">
        <v>654</v>
      </c>
      <c r="F62" s="1172"/>
      <c r="G62" s="1134"/>
      <c r="H62" s="1045">
        <f>'3.종료=유형'!$AF$56</f>
        <v>3</v>
      </c>
      <c r="I62" s="1031"/>
      <c r="J62" s="668">
        <f>'3.종료=유형'!$AF$57</f>
        <v>2</v>
      </c>
      <c r="K62" s="1031"/>
      <c r="L62" s="668">
        <f>'3.종료=유형'!$AF$58</f>
        <v>0</v>
      </c>
      <c r="M62" s="1031"/>
      <c r="N62" s="668">
        <f>'3.종료=유형'!$AF$59</f>
        <v>3</v>
      </c>
      <c r="O62" s="1045"/>
      <c r="P62" s="668">
        <f>'3.종료=유형'!$AF$60</f>
        <v>4</v>
      </c>
      <c r="Q62" s="1045"/>
      <c r="R62" s="1040">
        <f>'3.종료=유형'!$AF$61</f>
        <v>1</v>
      </c>
      <c r="S62" s="988"/>
      <c r="T62" s="1226">
        <f t="shared" si="11"/>
        <v>13</v>
      </c>
      <c r="U62" s="1227"/>
      <c r="V62" s="986"/>
      <c r="W62" s="1041"/>
      <c r="X62" s="457"/>
      <c r="Y62" s="224">
        <f>'3.종료=유형'!AF62+'3.종료=유형'!AT62</f>
        <v>13</v>
      </c>
      <c r="Z62" s="224" t="b">
        <f t="shared" si="10"/>
        <v>1</v>
      </c>
    </row>
    <row r="63" spans="1:26" s="42" customFormat="1" ht="27" customHeight="1">
      <c r="A63" s="9"/>
      <c r="B63" s="1174"/>
      <c r="C63" s="1175"/>
      <c r="D63" s="1175"/>
      <c r="E63" s="1169" t="s">
        <v>655</v>
      </c>
      <c r="F63" s="1170"/>
      <c r="G63" s="1136"/>
      <c r="H63" s="1046">
        <f>'3.종료=유형'!$AF$63</f>
        <v>7</v>
      </c>
      <c r="I63" s="1044"/>
      <c r="J63" s="1047">
        <f>'3.종료=유형'!$AF$64</f>
        <v>0</v>
      </c>
      <c r="K63" s="1044"/>
      <c r="L63" s="1047">
        <f>'3.종료=유형'!$AF$65</f>
        <v>2</v>
      </c>
      <c r="M63" s="1044"/>
      <c r="N63" s="1047">
        <f>'3.종료=유형'!$AF$66</f>
        <v>3</v>
      </c>
      <c r="O63" s="1048"/>
      <c r="P63" s="1047">
        <f>'3.종료=유형'!$AF$67</f>
        <v>2</v>
      </c>
      <c r="Q63" s="1048"/>
      <c r="R63" s="990">
        <f>'3.종료=유형'!$AF$68</f>
        <v>6</v>
      </c>
      <c r="S63" s="991"/>
      <c r="T63" s="1135">
        <f>SUM(H63:S63)</f>
        <v>20</v>
      </c>
      <c r="U63" s="1136"/>
      <c r="V63" s="991"/>
      <c r="W63" s="998"/>
      <c r="X63" s="457"/>
      <c r="Y63" s="224">
        <f>'3.종료=유형'!AF69+'3.종료=유형'!AT69</f>
        <v>20</v>
      </c>
      <c r="Z63" s="224" t="b">
        <f t="shared" si="10"/>
        <v>1</v>
      </c>
    </row>
    <row r="64" spans="1:26" s="42" customFormat="1" ht="27" customHeight="1">
      <c r="A64" s="9"/>
      <c r="B64" s="1177"/>
      <c r="C64" s="1178"/>
      <c r="D64" s="1178"/>
      <c r="E64" s="1162" t="s">
        <v>624</v>
      </c>
      <c r="F64" s="1163"/>
      <c r="G64" s="1164"/>
      <c r="H64" s="739">
        <f t="shared" ref="H64" si="14">SUM(H62:H63)</f>
        <v>10</v>
      </c>
      <c r="I64" s="1036"/>
      <c r="J64" s="741">
        <f>SUM(J62:J63)</f>
        <v>2</v>
      </c>
      <c r="K64" s="1036"/>
      <c r="L64" s="741">
        <f>SUM(L62:L63)</f>
        <v>2</v>
      </c>
      <c r="M64" s="1036"/>
      <c r="N64" s="741">
        <f>SUM(N62:N63)</f>
        <v>6</v>
      </c>
      <c r="O64" s="1022"/>
      <c r="P64" s="741">
        <f>SUM(P62:P63)</f>
        <v>6</v>
      </c>
      <c r="Q64" s="1022"/>
      <c r="R64" s="992">
        <f>SUM(R62:R63)</f>
        <v>7</v>
      </c>
      <c r="S64" s="993"/>
      <c r="T64" s="1202">
        <f t="shared" si="11"/>
        <v>33</v>
      </c>
      <c r="U64" s="1164"/>
      <c r="V64" s="989"/>
      <c r="W64" s="1042"/>
      <c r="X64" s="457"/>
      <c r="Y64" s="225">
        <f>SUM(Y62:Y63)</f>
        <v>33</v>
      </c>
      <c r="Z64" s="225" t="b">
        <f t="shared" si="10"/>
        <v>1</v>
      </c>
    </row>
    <row r="65" spans="1:26" s="42" customFormat="1" ht="27" customHeight="1">
      <c r="A65" s="9"/>
      <c r="B65" s="1094" t="s">
        <v>658</v>
      </c>
      <c r="C65" s="1095"/>
      <c r="D65" s="1095"/>
      <c r="E65" s="1171" t="s">
        <v>654</v>
      </c>
      <c r="F65" s="1172"/>
      <c r="G65" s="1134"/>
      <c r="H65" s="1045">
        <f>'3.종료=유형'!$AF$73</f>
        <v>10</v>
      </c>
      <c r="I65" s="1031"/>
      <c r="J65" s="668">
        <f>'3.종료=유형'!$AF$74</f>
        <v>0</v>
      </c>
      <c r="K65" s="1031"/>
      <c r="L65" s="668">
        <f>'3.종료=유형'!$AF$75</f>
        <v>0</v>
      </c>
      <c r="M65" s="1031"/>
      <c r="N65" s="668">
        <f>'3.종료=유형'!$AF$76</f>
        <v>1</v>
      </c>
      <c r="O65" s="1045"/>
      <c r="P65" s="668">
        <f>'3.종료=유형'!$AF$77</f>
        <v>0</v>
      </c>
      <c r="Q65" s="1045"/>
      <c r="R65" s="1040">
        <f>'3.종료=유형'!$AF$78</f>
        <v>0</v>
      </c>
      <c r="S65" s="988"/>
      <c r="T65" s="1226">
        <f t="shared" si="11"/>
        <v>11</v>
      </c>
      <c r="U65" s="1227"/>
      <c r="V65" s="986"/>
      <c r="W65" s="1041"/>
      <c r="X65" s="457"/>
      <c r="Y65" s="224">
        <f>'3.종료=유형'!AF79+'3.종료=유형'!AT79</f>
        <v>11</v>
      </c>
      <c r="Z65" s="224" t="b">
        <f t="shared" si="10"/>
        <v>1</v>
      </c>
    </row>
    <row r="66" spans="1:26" s="42" customFormat="1" ht="27" customHeight="1">
      <c r="A66" s="9"/>
      <c r="B66" s="1174"/>
      <c r="C66" s="1175"/>
      <c r="D66" s="1175"/>
      <c r="E66" s="1169" t="s">
        <v>655</v>
      </c>
      <c r="F66" s="1170"/>
      <c r="G66" s="1136"/>
      <c r="H66" s="1046">
        <f>'3.종료=유형'!$AF$80</f>
        <v>8</v>
      </c>
      <c r="I66" s="1044"/>
      <c r="J66" s="1047">
        <f>'3.종료=유형'!$AF$81</f>
        <v>2</v>
      </c>
      <c r="K66" s="1044"/>
      <c r="L66" s="1047">
        <f>'3.종료=유형'!$AF$82</f>
        <v>1</v>
      </c>
      <c r="M66" s="1044"/>
      <c r="N66" s="1047">
        <f>'3.종료=유형'!$AF$83</f>
        <v>3</v>
      </c>
      <c r="O66" s="1048"/>
      <c r="P66" s="1047">
        <f>'3.종료=유형'!$AF$84</f>
        <v>0</v>
      </c>
      <c r="Q66" s="1048"/>
      <c r="R66" s="990">
        <f>'3.종료=유형'!$AF$85</f>
        <v>6</v>
      </c>
      <c r="S66" s="991"/>
      <c r="T66" s="1135">
        <f t="shared" si="11"/>
        <v>20</v>
      </c>
      <c r="U66" s="1136"/>
      <c r="V66" s="991"/>
      <c r="W66" s="998"/>
      <c r="X66" s="457"/>
      <c r="Y66" s="224">
        <f>'3.종료=유형'!AF86+'3.종료=유형'!AT86</f>
        <v>20</v>
      </c>
      <c r="Z66" s="224" t="b">
        <f t="shared" si="10"/>
        <v>1</v>
      </c>
    </row>
    <row r="67" spans="1:26" s="42" customFormat="1" ht="27" customHeight="1">
      <c r="A67" s="9"/>
      <c r="B67" s="1177"/>
      <c r="C67" s="1178"/>
      <c r="D67" s="1178"/>
      <c r="E67" s="1162" t="s">
        <v>624</v>
      </c>
      <c r="F67" s="1163"/>
      <c r="G67" s="1164"/>
      <c r="H67" s="739">
        <f t="shared" ref="H67" si="15">SUM(H65:H66)</f>
        <v>18</v>
      </c>
      <c r="I67" s="1036"/>
      <c r="J67" s="741">
        <f>SUM(J65:J66)</f>
        <v>2</v>
      </c>
      <c r="K67" s="1036"/>
      <c r="L67" s="741">
        <f>SUM(L65:L66)</f>
        <v>1</v>
      </c>
      <c r="M67" s="1036"/>
      <c r="N67" s="741">
        <f>SUM(N65:N66)</f>
        <v>4</v>
      </c>
      <c r="O67" s="1022"/>
      <c r="P67" s="741">
        <f>SUM(P65:P66)</f>
        <v>0</v>
      </c>
      <c r="Q67" s="1022"/>
      <c r="R67" s="992">
        <f>SUM(R65:R66)</f>
        <v>6</v>
      </c>
      <c r="S67" s="993"/>
      <c r="T67" s="1202">
        <f t="shared" si="11"/>
        <v>31</v>
      </c>
      <c r="U67" s="1164"/>
      <c r="V67" s="989"/>
      <c r="W67" s="1042"/>
      <c r="X67" s="457"/>
      <c r="Y67" s="225">
        <f>SUM(Y65:Y66)</f>
        <v>31</v>
      </c>
      <c r="Z67" s="225" t="b">
        <f t="shared" si="10"/>
        <v>1</v>
      </c>
    </row>
    <row r="68" spans="1:26" s="42" customFormat="1" ht="27" customHeight="1">
      <c r="A68" s="9"/>
      <c r="B68" s="1094" t="s">
        <v>659</v>
      </c>
      <c r="C68" s="1095"/>
      <c r="D68" s="1095"/>
      <c r="E68" s="1171" t="s">
        <v>654</v>
      </c>
      <c r="F68" s="1172"/>
      <c r="G68" s="1134"/>
      <c r="H68" s="1045">
        <f>'3.종료=유형'!$AF$90</f>
        <v>1</v>
      </c>
      <c r="I68" s="1031"/>
      <c r="J68" s="668">
        <f>'3.종료=유형'!$AF$91</f>
        <v>0</v>
      </c>
      <c r="K68" s="1031"/>
      <c r="L68" s="668">
        <f>'3.종료=유형'!$AF$92</f>
        <v>0</v>
      </c>
      <c r="M68" s="1031"/>
      <c r="N68" s="668">
        <f>'3.종료=유형'!$AF$93</f>
        <v>1</v>
      </c>
      <c r="O68" s="1045"/>
      <c r="P68" s="668">
        <f>'3.종료=유형'!$AF$94</f>
        <v>0</v>
      </c>
      <c r="Q68" s="1045"/>
      <c r="R68" s="1040">
        <f>'3.종료=유형'!$AF$95</f>
        <v>0</v>
      </c>
      <c r="S68" s="988"/>
      <c r="T68" s="1226">
        <f t="shared" si="11"/>
        <v>2</v>
      </c>
      <c r="U68" s="1227"/>
      <c r="V68" s="986"/>
      <c r="W68" s="1041"/>
      <c r="X68" s="457"/>
      <c r="Y68" s="224">
        <f>'3.종료=유형'!AF96+'3.종료=유형'!AT96</f>
        <v>2</v>
      </c>
      <c r="Z68" s="224" t="b">
        <f t="shared" si="10"/>
        <v>1</v>
      </c>
    </row>
    <row r="69" spans="1:26" s="42" customFormat="1" ht="27" customHeight="1">
      <c r="A69" s="9"/>
      <c r="B69" s="1174"/>
      <c r="C69" s="1175"/>
      <c r="D69" s="1175"/>
      <c r="E69" s="1169" t="s">
        <v>655</v>
      </c>
      <c r="F69" s="1170"/>
      <c r="G69" s="1136"/>
      <c r="H69" s="1046">
        <f>'3.종료=유형'!$AF$97</f>
        <v>1</v>
      </c>
      <c r="I69" s="1044"/>
      <c r="J69" s="1047">
        <f>'3.종료=유형'!$AF$98</f>
        <v>3</v>
      </c>
      <c r="K69" s="1044"/>
      <c r="L69" s="1047">
        <f>'3.종료=유형'!$AF$99</f>
        <v>6</v>
      </c>
      <c r="M69" s="1044"/>
      <c r="N69" s="1047">
        <f>'3.종료=유형'!$AF$100</f>
        <v>11</v>
      </c>
      <c r="O69" s="1048"/>
      <c r="P69" s="1047">
        <f>'3.종료=유형'!$AF$101</f>
        <v>3</v>
      </c>
      <c r="Q69" s="1048"/>
      <c r="R69" s="990">
        <f>'3.종료=유형'!$AF$102</f>
        <v>3</v>
      </c>
      <c r="S69" s="991"/>
      <c r="T69" s="1135">
        <f t="shared" si="11"/>
        <v>27</v>
      </c>
      <c r="U69" s="1136"/>
      <c r="V69" s="991"/>
      <c r="W69" s="998"/>
      <c r="X69" s="457"/>
      <c r="Y69" s="224">
        <f>'3.종료=유형'!AF103+'3.종료=유형'!AT103</f>
        <v>27</v>
      </c>
      <c r="Z69" s="224" t="b">
        <f t="shared" si="10"/>
        <v>1</v>
      </c>
    </row>
    <row r="70" spans="1:26" s="42" customFormat="1" ht="27" customHeight="1">
      <c r="A70" s="9"/>
      <c r="B70" s="1177"/>
      <c r="C70" s="1178"/>
      <c r="D70" s="1178"/>
      <c r="E70" s="1162" t="s">
        <v>624</v>
      </c>
      <c r="F70" s="1163"/>
      <c r="G70" s="1164"/>
      <c r="H70" s="739">
        <f t="shared" ref="H70" si="16">SUM(H68:H69)</f>
        <v>2</v>
      </c>
      <c r="I70" s="1036"/>
      <c r="J70" s="741">
        <f>SUM(J68:J69)</f>
        <v>3</v>
      </c>
      <c r="K70" s="1036"/>
      <c r="L70" s="741">
        <f>SUM(L68:L69)</f>
        <v>6</v>
      </c>
      <c r="M70" s="1036"/>
      <c r="N70" s="741">
        <f>SUM(N68:N69)</f>
        <v>12</v>
      </c>
      <c r="O70" s="1022"/>
      <c r="P70" s="741">
        <f>SUM(P68:P69)</f>
        <v>3</v>
      </c>
      <c r="Q70" s="1022"/>
      <c r="R70" s="992">
        <f>SUM(R68:R69)</f>
        <v>3</v>
      </c>
      <c r="S70" s="993"/>
      <c r="T70" s="1202">
        <f t="shared" si="11"/>
        <v>29</v>
      </c>
      <c r="U70" s="1164"/>
      <c r="V70" s="989"/>
      <c r="W70" s="1042"/>
      <c r="X70" s="457"/>
      <c r="Y70" s="225">
        <f>SUM(Y68:Y69)</f>
        <v>29</v>
      </c>
      <c r="Z70" s="225" t="b">
        <f t="shared" si="10"/>
        <v>1</v>
      </c>
    </row>
    <row r="71" spans="1:26" s="42" customFormat="1" ht="27" customHeight="1">
      <c r="A71" s="9"/>
      <c r="B71" s="1094" t="s">
        <v>660</v>
      </c>
      <c r="C71" s="1095"/>
      <c r="D71" s="1095"/>
      <c r="E71" s="1171" t="s">
        <v>654</v>
      </c>
      <c r="F71" s="1172"/>
      <c r="G71" s="1134"/>
      <c r="H71" s="1045">
        <f>'3.종료=유형'!$AF$107</f>
        <v>3</v>
      </c>
      <c r="I71" s="1031"/>
      <c r="J71" s="668">
        <f>'3.종료=유형'!$AF$108</f>
        <v>0</v>
      </c>
      <c r="K71" s="1031"/>
      <c r="L71" s="668">
        <f>'3.종료=유형'!$AF$109</f>
        <v>0</v>
      </c>
      <c r="M71" s="1031"/>
      <c r="N71" s="668">
        <f>'3.종료=유형'!$AF$110</f>
        <v>1</v>
      </c>
      <c r="O71" s="1045"/>
      <c r="P71" s="668">
        <f>'3.종료=유형'!$AF$111</f>
        <v>0</v>
      </c>
      <c r="Q71" s="1045"/>
      <c r="R71" s="1040">
        <f>'3.종료=유형'!$AF$112</f>
        <v>0</v>
      </c>
      <c r="S71" s="988"/>
      <c r="T71" s="1226">
        <f t="shared" si="11"/>
        <v>4</v>
      </c>
      <c r="U71" s="1227"/>
      <c r="V71" s="986"/>
      <c r="W71" s="1041"/>
      <c r="X71" s="457"/>
      <c r="Y71" s="224">
        <f>'3.종료=유형'!AF113+'3.종료=유형'!AT113</f>
        <v>4</v>
      </c>
      <c r="Z71" s="224" t="b">
        <f>Y71=T71</f>
        <v>1</v>
      </c>
    </row>
    <row r="72" spans="1:26" s="42" customFormat="1" ht="27" customHeight="1">
      <c r="A72" s="9"/>
      <c r="B72" s="1174"/>
      <c r="C72" s="1175"/>
      <c r="D72" s="1175"/>
      <c r="E72" s="1169" t="s">
        <v>655</v>
      </c>
      <c r="F72" s="1170"/>
      <c r="G72" s="1136"/>
      <c r="H72" s="1046">
        <f>'3.종료=유형'!$AF$114</f>
        <v>6</v>
      </c>
      <c r="I72" s="1044"/>
      <c r="J72" s="1047">
        <f>'3.종료=유형'!$AF$115</f>
        <v>1</v>
      </c>
      <c r="K72" s="1044"/>
      <c r="L72" s="1047">
        <f>'3.종료=유형'!$AF$116</f>
        <v>1</v>
      </c>
      <c r="M72" s="1044"/>
      <c r="N72" s="1047">
        <f>'3.종료=유형'!$AF$117</f>
        <v>4</v>
      </c>
      <c r="O72" s="1048"/>
      <c r="P72" s="1047">
        <f>'3.종료=유형'!$AF$118</f>
        <v>2</v>
      </c>
      <c r="Q72" s="1048"/>
      <c r="R72" s="990">
        <f>'3.종료=유형'!$AF$119</f>
        <v>7</v>
      </c>
      <c r="S72" s="991"/>
      <c r="T72" s="1135">
        <f t="shared" si="11"/>
        <v>21</v>
      </c>
      <c r="U72" s="1136"/>
      <c r="V72" s="991"/>
      <c r="W72" s="998"/>
      <c r="X72" s="457"/>
      <c r="Y72" s="224">
        <f>'3.종료=유형'!AF120+'3.종료=유형'!AT120</f>
        <v>21</v>
      </c>
      <c r="Z72" s="224" t="b">
        <f t="shared" si="10"/>
        <v>1</v>
      </c>
    </row>
    <row r="73" spans="1:26" s="42" customFormat="1" ht="27" customHeight="1">
      <c r="A73" s="9"/>
      <c r="B73" s="1177"/>
      <c r="C73" s="1178"/>
      <c r="D73" s="1178"/>
      <c r="E73" s="1162" t="s">
        <v>624</v>
      </c>
      <c r="F73" s="1163"/>
      <c r="G73" s="1164"/>
      <c r="H73" s="739">
        <f t="shared" ref="H73" si="17">SUM(H71:H72)</f>
        <v>9</v>
      </c>
      <c r="I73" s="1036"/>
      <c r="J73" s="741">
        <f>SUM(J71:J72)</f>
        <v>1</v>
      </c>
      <c r="K73" s="1036"/>
      <c r="L73" s="741">
        <f>SUM(L71:L72)</f>
        <v>1</v>
      </c>
      <c r="M73" s="1036"/>
      <c r="N73" s="741">
        <f>SUM(N71:N72)</f>
        <v>5</v>
      </c>
      <c r="O73" s="1022"/>
      <c r="P73" s="741">
        <f>SUM(P71:P72)</f>
        <v>2</v>
      </c>
      <c r="Q73" s="1022"/>
      <c r="R73" s="992">
        <f>SUM(R71:R72)</f>
        <v>7</v>
      </c>
      <c r="S73" s="993"/>
      <c r="T73" s="1202">
        <f t="shared" si="11"/>
        <v>25</v>
      </c>
      <c r="U73" s="1164"/>
      <c r="V73" s="989"/>
      <c r="W73" s="1042"/>
      <c r="X73" s="616"/>
      <c r="Y73" s="225">
        <f>SUM(Y71:Y72)</f>
        <v>25</v>
      </c>
      <c r="Z73" s="225" t="b">
        <f t="shared" si="10"/>
        <v>1</v>
      </c>
    </row>
    <row r="74" spans="1:26" s="42" customFormat="1" ht="27" customHeight="1">
      <c r="A74" s="9"/>
      <c r="B74" s="1094" t="s">
        <v>661</v>
      </c>
      <c r="C74" s="1095"/>
      <c r="D74" s="1095"/>
      <c r="E74" s="1171" t="s">
        <v>654</v>
      </c>
      <c r="F74" s="1172"/>
      <c r="G74" s="1134"/>
      <c r="H74" s="1045">
        <f>'3.종료=유형'!$AF$124</f>
        <v>1</v>
      </c>
      <c r="I74" s="1031"/>
      <c r="J74" s="668">
        <f>'3.종료=유형'!$AF$125</f>
        <v>0</v>
      </c>
      <c r="K74" s="1031"/>
      <c r="L74" s="668">
        <f>'3.종료=유형'!$AF$126</f>
        <v>0</v>
      </c>
      <c r="M74" s="1031"/>
      <c r="N74" s="668">
        <f>'3.종료=유형'!$AF$127</f>
        <v>1</v>
      </c>
      <c r="O74" s="1045"/>
      <c r="P74" s="668">
        <f>'3.종료=유형'!$AF$128</f>
        <v>0</v>
      </c>
      <c r="Q74" s="1045"/>
      <c r="R74" s="1040">
        <f>'3.종료=유형'!$AF$129</f>
        <v>0</v>
      </c>
      <c r="S74" s="988"/>
      <c r="T74" s="1226">
        <f t="shared" si="11"/>
        <v>2</v>
      </c>
      <c r="U74" s="1227"/>
      <c r="V74" s="986"/>
      <c r="W74" s="1041"/>
      <c r="X74" s="457"/>
      <c r="Y74" s="224">
        <f>'3.종료=유형'!AF130+'3.종료=유형'!AT130</f>
        <v>2</v>
      </c>
      <c r="Z74" s="224" t="b">
        <f t="shared" si="10"/>
        <v>1</v>
      </c>
    </row>
    <row r="75" spans="1:26" s="42" customFormat="1" ht="27" customHeight="1">
      <c r="A75" s="9"/>
      <c r="B75" s="1174"/>
      <c r="C75" s="1175"/>
      <c r="D75" s="1175"/>
      <c r="E75" s="1169" t="s">
        <v>655</v>
      </c>
      <c r="F75" s="1170"/>
      <c r="G75" s="1136"/>
      <c r="H75" s="1046">
        <f>'3.종료=유형'!$AF$131</f>
        <v>9</v>
      </c>
      <c r="I75" s="1044"/>
      <c r="J75" s="1047">
        <f>'3.종료=유형'!$AF$132</f>
        <v>5</v>
      </c>
      <c r="K75" s="1044"/>
      <c r="L75" s="1047">
        <f>'3.종료=유형'!$AF$133</f>
        <v>7</v>
      </c>
      <c r="M75" s="1044"/>
      <c r="N75" s="1047">
        <f>'3.종료=유형'!$AF$134</f>
        <v>4</v>
      </c>
      <c r="O75" s="1048"/>
      <c r="P75" s="1047">
        <f>'3.종료=유형'!$AF$135</f>
        <v>4</v>
      </c>
      <c r="Q75" s="1048"/>
      <c r="R75" s="990">
        <f>'3.종료=유형'!$AF$136</f>
        <v>3</v>
      </c>
      <c r="S75" s="991"/>
      <c r="T75" s="1135">
        <f t="shared" si="11"/>
        <v>32</v>
      </c>
      <c r="U75" s="1136"/>
      <c r="V75" s="991"/>
      <c r="W75" s="998"/>
      <c r="X75" s="457"/>
      <c r="Y75" s="224">
        <f>'3.종료=유형'!AF137+'3.종료=유형'!AT137</f>
        <v>32</v>
      </c>
      <c r="Z75" s="224" t="b">
        <f t="shared" si="10"/>
        <v>1</v>
      </c>
    </row>
    <row r="76" spans="1:26" s="42" customFormat="1" ht="27" customHeight="1">
      <c r="A76" s="9"/>
      <c r="B76" s="1177"/>
      <c r="C76" s="1178"/>
      <c r="D76" s="1178"/>
      <c r="E76" s="1162" t="s">
        <v>624</v>
      </c>
      <c r="F76" s="1163"/>
      <c r="G76" s="1164"/>
      <c r="H76" s="739">
        <f t="shared" ref="H76" si="18">SUM(H74:H75)</f>
        <v>10</v>
      </c>
      <c r="I76" s="1036"/>
      <c r="J76" s="741">
        <f>SUM(J74:J75)</f>
        <v>5</v>
      </c>
      <c r="K76" s="1036"/>
      <c r="L76" s="741">
        <f>SUM(L74:L75)</f>
        <v>7</v>
      </c>
      <c r="M76" s="1036"/>
      <c r="N76" s="741">
        <f>SUM(N74:N75)</f>
        <v>5</v>
      </c>
      <c r="O76" s="1022"/>
      <c r="P76" s="741">
        <f>SUM(P74:P75)</f>
        <v>4</v>
      </c>
      <c r="Q76" s="1022"/>
      <c r="R76" s="992">
        <f>SUM(R74:R75)</f>
        <v>3</v>
      </c>
      <c r="S76" s="993"/>
      <c r="T76" s="1202">
        <f t="shared" si="11"/>
        <v>34</v>
      </c>
      <c r="U76" s="1164"/>
      <c r="V76" s="989"/>
      <c r="W76" s="1042"/>
      <c r="X76" s="457"/>
      <c r="Y76" s="225">
        <f>SUM(Y74:Y75)</f>
        <v>34</v>
      </c>
      <c r="Z76" s="225" t="b">
        <f t="shared" si="10"/>
        <v>1</v>
      </c>
    </row>
    <row r="77" spans="1:26" s="42" customFormat="1" ht="27" customHeight="1">
      <c r="A77" s="9"/>
      <c r="B77" s="1094" t="s">
        <v>662</v>
      </c>
      <c r="C77" s="1095"/>
      <c r="D77" s="1095"/>
      <c r="E77" s="1171" t="s">
        <v>654</v>
      </c>
      <c r="F77" s="1172"/>
      <c r="G77" s="1134"/>
      <c r="H77" s="1045">
        <f>'3.종료=유형'!$AF$141</f>
        <v>2</v>
      </c>
      <c r="I77" s="1031"/>
      <c r="J77" s="668">
        <f>'3.종료=유형'!$AF$142</f>
        <v>1</v>
      </c>
      <c r="K77" s="1031"/>
      <c r="L77" s="668">
        <f>'3.종료=유형'!$AF$143</f>
        <v>2</v>
      </c>
      <c r="M77" s="1031"/>
      <c r="N77" s="668">
        <f>'3.종료=유형'!$AF$144</f>
        <v>0</v>
      </c>
      <c r="O77" s="1045"/>
      <c r="P77" s="668">
        <f>'3.종료=유형'!$AF$145</f>
        <v>3</v>
      </c>
      <c r="Q77" s="1045"/>
      <c r="R77" s="1040">
        <f>'3.종료=유형'!$AF$146</f>
        <v>2</v>
      </c>
      <c r="S77" s="988"/>
      <c r="T77" s="1226">
        <f t="shared" si="11"/>
        <v>10</v>
      </c>
      <c r="U77" s="1227"/>
      <c r="V77" s="986"/>
      <c r="W77" s="1041"/>
      <c r="X77" s="457"/>
      <c r="Y77" s="224">
        <f>'3.종료=유형'!AF147+'3.종료=유형'!AT147</f>
        <v>10</v>
      </c>
      <c r="Z77" s="224" t="b">
        <f t="shared" si="10"/>
        <v>1</v>
      </c>
    </row>
    <row r="78" spans="1:26" s="42" customFormat="1" ht="27" customHeight="1">
      <c r="A78" s="9"/>
      <c r="B78" s="1174"/>
      <c r="C78" s="1175"/>
      <c r="D78" s="1175"/>
      <c r="E78" s="1169" t="s">
        <v>655</v>
      </c>
      <c r="F78" s="1170"/>
      <c r="G78" s="1136"/>
      <c r="H78" s="1046">
        <f>'3.종료=유형'!$AF$148</f>
        <v>3</v>
      </c>
      <c r="I78" s="1044"/>
      <c r="J78" s="1047">
        <f>'3.종료=유형'!$AF$149</f>
        <v>1</v>
      </c>
      <c r="K78" s="1044"/>
      <c r="L78" s="1047">
        <f>'3.종료=유형'!$AF$150</f>
        <v>2</v>
      </c>
      <c r="M78" s="1044"/>
      <c r="N78" s="1047">
        <f>'3.종료=유형'!$AF$151</f>
        <v>16</v>
      </c>
      <c r="O78" s="1048"/>
      <c r="P78" s="1047">
        <f>'3.종료=유형'!$AF$152</f>
        <v>10</v>
      </c>
      <c r="Q78" s="1048"/>
      <c r="R78" s="990">
        <f>'3.종료=유형'!$AF$153</f>
        <v>10</v>
      </c>
      <c r="S78" s="991"/>
      <c r="T78" s="1135">
        <f t="shared" si="11"/>
        <v>42</v>
      </c>
      <c r="U78" s="1136"/>
      <c r="V78" s="991"/>
      <c r="W78" s="998"/>
      <c r="X78" s="457"/>
      <c r="Y78" s="224">
        <f>'3.종료=유형'!AF154+'3.종료=유형'!AT154</f>
        <v>42</v>
      </c>
      <c r="Z78" s="224" t="b">
        <f t="shared" si="10"/>
        <v>1</v>
      </c>
    </row>
    <row r="79" spans="1:26" s="42" customFormat="1" ht="27" customHeight="1">
      <c r="A79" s="9"/>
      <c r="B79" s="1177"/>
      <c r="C79" s="1178"/>
      <c r="D79" s="1178"/>
      <c r="E79" s="1162" t="s">
        <v>624</v>
      </c>
      <c r="F79" s="1163"/>
      <c r="G79" s="1164"/>
      <c r="H79" s="739">
        <f t="shared" ref="H79" si="19">SUM(H77:H78)</f>
        <v>5</v>
      </c>
      <c r="I79" s="1036"/>
      <c r="J79" s="741">
        <f>SUM(J77:J78)</f>
        <v>2</v>
      </c>
      <c r="K79" s="1036"/>
      <c r="L79" s="741">
        <f>SUM(L77:L78)</f>
        <v>4</v>
      </c>
      <c r="M79" s="1036"/>
      <c r="N79" s="741">
        <f>SUM(N77:N78)</f>
        <v>16</v>
      </c>
      <c r="O79" s="1022"/>
      <c r="P79" s="741">
        <f>SUM(P77:P78)</f>
        <v>13</v>
      </c>
      <c r="Q79" s="1022"/>
      <c r="R79" s="992">
        <f>SUM(R77:R78)</f>
        <v>12</v>
      </c>
      <c r="S79" s="993"/>
      <c r="T79" s="1202">
        <f t="shared" si="11"/>
        <v>52</v>
      </c>
      <c r="U79" s="1164"/>
      <c r="V79" s="989"/>
      <c r="W79" s="1042"/>
      <c r="X79" s="457"/>
      <c r="Y79" s="225">
        <f>SUM(Y77:Y78)</f>
        <v>52</v>
      </c>
      <c r="Z79" s="225" t="b">
        <f t="shared" si="10"/>
        <v>1</v>
      </c>
    </row>
    <row r="80" spans="1:26" s="42" customFormat="1" ht="27" customHeight="1">
      <c r="A80" s="9"/>
      <c r="B80" s="1094" t="s">
        <v>663</v>
      </c>
      <c r="C80" s="1095"/>
      <c r="D80" s="1095"/>
      <c r="E80" s="1171" t="s">
        <v>654</v>
      </c>
      <c r="F80" s="1172"/>
      <c r="G80" s="1134"/>
      <c r="H80" s="1045">
        <f>'3.종료=유형'!$AF$158</f>
        <v>0</v>
      </c>
      <c r="I80" s="1031"/>
      <c r="J80" s="668">
        <f>'3.종료=유형'!$AF$159</f>
        <v>5</v>
      </c>
      <c r="K80" s="1031"/>
      <c r="L80" s="668">
        <f>'3.종료=유형'!$AF$160</f>
        <v>2</v>
      </c>
      <c r="M80" s="1031"/>
      <c r="N80" s="668">
        <f>'3.종료=유형'!$AF$161</f>
        <v>2</v>
      </c>
      <c r="O80" s="1045"/>
      <c r="P80" s="668">
        <f>'3.종료=유형'!$AF$162</f>
        <v>3</v>
      </c>
      <c r="Q80" s="1045"/>
      <c r="R80" s="1040">
        <f>'3.종료=유형'!$AF$163</f>
        <v>2</v>
      </c>
      <c r="S80" s="988"/>
      <c r="T80" s="1226">
        <f t="shared" si="11"/>
        <v>14</v>
      </c>
      <c r="U80" s="1227"/>
      <c r="V80" s="986"/>
      <c r="W80" s="1041"/>
      <c r="X80" s="457"/>
      <c r="Y80" s="224">
        <f>'3.종료=유형'!AF164+'3.종료=유형'!AT164</f>
        <v>14</v>
      </c>
      <c r="Z80" s="224" t="b">
        <f t="shared" si="10"/>
        <v>1</v>
      </c>
    </row>
    <row r="81" spans="1:26" s="42" customFormat="1" ht="27" customHeight="1">
      <c r="A81" s="9"/>
      <c r="B81" s="1174"/>
      <c r="C81" s="1175"/>
      <c r="D81" s="1175"/>
      <c r="E81" s="1169" t="s">
        <v>655</v>
      </c>
      <c r="F81" s="1170"/>
      <c r="G81" s="1136"/>
      <c r="H81" s="1046">
        <f>'3.종료=유형'!$AF$165</f>
        <v>5</v>
      </c>
      <c r="I81" s="1044"/>
      <c r="J81" s="1047">
        <f>'3.종료=유형'!$AF$166</f>
        <v>7</v>
      </c>
      <c r="K81" s="1044"/>
      <c r="L81" s="1047">
        <f>'3.종료=유형'!$AF$167</f>
        <v>2</v>
      </c>
      <c r="M81" s="1044"/>
      <c r="N81" s="1047">
        <f>'3.종료=유형'!$AF$168</f>
        <v>2</v>
      </c>
      <c r="O81" s="1048"/>
      <c r="P81" s="1047">
        <f>'3.종료=유형'!$AF$169</f>
        <v>6</v>
      </c>
      <c r="Q81" s="1048"/>
      <c r="R81" s="990">
        <f>'3.종료=유형'!$AF$170</f>
        <v>5</v>
      </c>
      <c r="S81" s="991"/>
      <c r="T81" s="1135">
        <f t="shared" si="11"/>
        <v>27</v>
      </c>
      <c r="U81" s="1136"/>
      <c r="V81" s="991"/>
      <c r="W81" s="998"/>
      <c r="X81" s="457"/>
      <c r="Y81" s="224">
        <f>'3.종료=유형'!AF171+'3.종료=유형'!AT171</f>
        <v>27</v>
      </c>
      <c r="Z81" s="224" t="b">
        <f t="shared" si="10"/>
        <v>1</v>
      </c>
    </row>
    <row r="82" spans="1:26" s="42" customFormat="1" ht="27" customHeight="1">
      <c r="A82" s="9"/>
      <c r="B82" s="1177"/>
      <c r="C82" s="1178"/>
      <c r="D82" s="1178"/>
      <c r="E82" s="1162" t="s">
        <v>624</v>
      </c>
      <c r="F82" s="1163"/>
      <c r="G82" s="1164"/>
      <c r="H82" s="739">
        <f t="shared" ref="H82" si="20">SUM(H80:H81)</f>
        <v>5</v>
      </c>
      <c r="I82" s="1036"/>
      <c r="J82" s="741">
        <f>SUM(J80:J81)</f>
        <v>12</v>
      </c>
      <c r="K82" s="1036"/>
      <c r="L82" s="741">
        <f>SUM(L80:L81)</f>
        <v>4</v>
      </c>
      <c r="M82" s="1036"/>
      <c r="N82" s="741">
        <f>SUM(N80:N81)</f>
        <v>4</v>
      </c>
      <c r="O82" s="1022"/>
      <c r="P82" s="741">
        <f>SUM(P80:P81)</f>
        <v>9</v>
      </c>
      <c r="Q82" s="1022"/>
      <c r="R82" s="992">
        <f>SUM(R80:R81)</f>
        <v>7</v>
      </c>
      <c r="S82" s="993"/>
      <c r="T82" s="1202">
        <f t="shared" si="11"/>
        <v>41</v>
      </c>
      <c r="U82" s="1164"/>
      <c r="V82" s="989"/>
      <c r="W82" s="1042"/>
      <c r="X82" s="457"/>
      <c r="Y82" s="225">
        <f>SUM(Y80:Y81)</f>
        <v>41</v>
      </c>
      <c r="Z82" s="225" t="b">
        <f t="shared" si="10"/>
        <v>1</v>
      </c>
    </row>
    <row r="83" spans="1:26" s="42" customFormat="1" ht="27" customHeight="1">
      <c r="A83" s="9"/>
      <c r="B83" s="1094" t="s">
        <v>651</v>
      </c>
      <c r="C83" s="1095"/>
      <c r="D83" s="1095"/>
      <c r="E83" s="1171" t="s">
        <v>654</v>
      </c>
      <c r="F83" s="1172"/>
      <c r="G83" s="1134"/>
      <c r="H83" s="1045">
        <f t="shared" ref="H83" si="21">SUM(H56+H59+H62+H65+H68+H71+H74+H77+H80)</f>
        <v>24</v>
      </c>
      <c r="I83" s="1031"/>
      <c r="J83" s="668">
        <f>SUM(J56+J59+J62+J65+J68+J71+J74+J77+J80)</f>
        <v>8</v>
      </c>
      <c r="K83" s="1031"/>
      <c r="L83" s="668">
        <f>SUM(L56+L59+L62+L65+L68+L71+L74+L77+L80)</f>
        <v>4</v>
      </c>
      <c r="M83" s="1031"/>
      <c r="N83" s="668">
        <f>SUM(N56+N59+N62+N65+N68+N71+N74+N77+N80)</f>
        <v>13</v>
      </c>
      <c r="O83" s="1045"/>
      <c r="P83" s="668">
        <f>SUM(P56+P59+P62+P65+P68+P71+P74+P77+P80)</f>
        <v>11</v>
      </c>
      <c r="Q83" s="1045"/>
      <c r="R83" s="1040">
        <f>SUM(R56+R59+R62+R65+R68+R71+R74+R77+R80)</f>
        <v>6</v>
      </c>
      <c r="S83" s="988"/>
      <c r="T83" s="1226">
        <f>SUM(H83:S83)</f>
        <v>66</v>
      </c>
      <c r="U83" s="1227"/>
      <c r="V83" s="986"/>
      <c r="W83" s="1041"/>
      <c r="X83" s="457"/>
      <c r="Y83" s="224">
        <f>Y56+Y59+Y62+Y65+Y68+Y71+Y74+Y77+Y80</f>
        <v>66</v>
      </c>
      <c r="Z83" s="224" t="b">
        <f t="shared" si="10"/>
        <v>1</v>
      </c>
    </row>
    <row r="84" spans="1:26" s="42" customFormat="1" ht="27" customHeight="1">
      <c r="A84" s="9"/>
      <c r="B84" s="1174"/>
      <c r="C84" s="1175"/>
      <c r="D84" s="1175"/>
      <c r="E84" s="1169" t="s">
        <v>655</v>
      </c>
      <c r="F84" s="1170"/>
      <c r="G84" s="1136"/>
      <c r="H84" s="1046">
        <f t="shared" ref="H84" si="22">SUM(H57+H60+H63+H66+H69+H72+H75+H78+H81)</f>
        <v>45</v>
      </c>
      <c r="I84" s="1044"/>
      <c r="J84" s="1047">
        <f>SUM(J57+J60+J63+J66+J69+J72+J75+J78+J81)</f>
        <v>19</v>
      </c>
      <c r="K84" s="1044"/>
      <c r="L84" s="1047">
        <f>SUM(L57+L60+L63+L66+L69+L72+L75+L78+L81)</f>
        <v>28</v>
      </c>
      <c r="M84" s="1044"/>
      <c r="N84" s="1047">
        <f>SUM(N57+N60+N63+N66+N69+N72+N75+N78+N81)</f>
        <v>49</v>
      </c>
      <c r="O84" s="1048"/>
      <c r="P84" s="1047">
        <f>SUM(P57+P60+P63+P66+P69+P72+P75+P78+P81)</f>
        <v>31</v>
      </c>
      <c r="Q84" s="1048"/>
      <c r="R84" s="990">
        <f>SUM(R57+R60+R63+R66+R69+R72+R75+R78+R81)</f>
        <v>48</v>
      </c>
      <c r="S84" s="991"/>
      <c r="T84" s="1135">
        <f>SUM(H84:S84)</f>
        <v>220</v>
      </c>
      <c r="U84" s="1136"/>
      <c r="V84" s="991"/>
      <c r="W84" s="998"/>
      <c r="X84" s="457"/>
      <c r="Y84" s="224">
        <f>Y57+Y60+Y63+Y66+Y69+Y72+Y75+Y78+Y81</f>
        <v>220</v>
      </c>
      <c r="Z84" s="224" t="b">
        <f t="shared" si="10"/>
        <v>1</v>
      </c>
    </row>
    <row r="85" spans="1:26" s="324" customFormat="1" ht="27" customHeight="1">
      <c r="A85" s="322"/>
      <c r="B85" s="1177"/>
      <c r="C85" s="1178"/>
      <c r="D85" s="1178"/>
      <c r="E85" s="1162" t="s">
        <v>624</v>
      </c>
      <c r="F85" s="1163"/>
      <c r="G85" s="1164"/>
      <c r="H85" s="739">
        <f>SUM(H83:H84)</f>
        <v>69</v>
      </c>
      <c r="I85" s="1036"/>
      <c r="J85" s="741">
        <f>SUM(J83:J84)</f>
        <v>27</v>
      </c>
      <c r="K85" s="1036"/>
      <c r="L85" s="741">
        <f>SUM(L83:L84)</f>
        <v>32</v>
      </c>
      <c r="M85" s="1036"/>
      <c r="N85" s="741">
        <f>SUM(N83:N84)</f>
        <v>62</v>
      </c>
      <c r="O85" s="1022"/>
      <c r="P85" s="741">
        <f>SUM(P83:P84)</f>
        <v>42</v>
      </c>
      <c r="Q85" s="1022"/>
      <c r="R85" s="992">
        <f>SUM(R83:R84)</f>
        <v>54</v>
      </c>
      <c r="S85" s="993"/>
      <c r="T85" s="1202">
        <f>SUM(H85:S85)</f>
        <v>286</v>
      </c>
      <c r="U85" s="1164"/>
      <c r="V85" s="989"/>
      <c r="W85" s="1042"/>
      <c r="X85" s="323"/>
      <c r="Y85" s="225">
        <f>SUM(Y83:Y84)</f>
        <v>286</v>
      </c>
      <c r="Z85" s="225" t="b">
        <f t="shared" si="10"/>
        <v>1</v>
      </c>
    </row>
    <row r="86" spans="1:26" s="14" customFormat="1" ht="20.100000000000001" customHeight="1">
      <c r="B86" s="325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1"/>
      <c r="Z86" s="321"/>
    </row>
    <row r="87" spans="1:26" s="14" customFormat="1" ht="20.100000000000001" customHeight="1">
      <c r="B87" s="325"/>
      <c r="D87" s="326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1"/>
      <c r="Z87" s="321"/>
    </row>
    <row r="88" spans="1:26" ht="20.100000000000001" customHeight="1">
      <c r="B88" s="325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</row>
    <row r="89" spans="1:26" ht="20.100000000000001" customHeight="1">
      <c r="B89" s="33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</row>
    <row r="90" spans="1:26"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</row>
    <row r="91" spans="1:26"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</row>
    <row r="92" spans="1:26"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</row>
    <row r="93" spans="1:26"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</row>
    <row r="94" spans="1:26"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</row>
    <row r="95" spans="1:26"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</row>
    <row r="96" spans="1:26"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</row>
    <row r="97" spans="4:24"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</row>
    <row r="98" spans="4:24"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</row>
    <row r="99" spans="4:24"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</row>
    <row r="100" spans="4:24"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</row>
    <row r="101" spans="4:24"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</row>
    <row r="102" spans="4:24">
      <c r="D102" s="300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</row>
    <row r="103" spans="4:24"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</row>
    <row r="104" spans="4:24"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</row>
    <row r="105" spans="4:24"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</row>
    <row r="106" spans="4:24"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</row>
    <row r="107" spans="4:24"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</row>
    <row r="108" spans="4:24"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</row>
    <row r="109" spans="4:24"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</row>
    <row r="110" spans="4:24"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</row>
    <row r="111" spans="4:24"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</row>
    <row r="112" spans="4:24"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</row>
    <row r="113" spans="4:24"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</row>
    <row r="114" spans="4:24"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</row>
    <row r="115" spans="4:24"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</row>
    <row r="116" spans="4:24"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</row>
    <row r="117" spans="4:24"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</row>
    <row r="118" spans="4:24"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</row>
    <row r="119" spans="4:24"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</row>
    <row r="120" spans="4:24"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</row>
    <row r="121" spans="4:24"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</row>
    <row r="122" spans="4:24"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</row>
    <row r="123" spans="4:24"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</row>
    <row r="124" spans="4:24"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</row>
    <row r="125" spans="4:24"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</row>
    <row r="126" spans="4:24"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</row>
    <row r="127" spans="4:24"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</row>
    <row r="128" spans="4:24"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</row>
    <row r="129" spans="4:24"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</row>
    <row r="130" spans="4:24"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</row>
    <row r="131" spans="4:24"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</row>
  </sheetData>
  <mergeCells count="100">
    <mergeCell ref="V34:W34"/>
    <mergeCell ref="V35:W35"/>
    <mergeCell ref="V36:W36"/>
    <mergeCell ref="V6:W6"/>
    <mergeCell ref="V7:W7"/>
    <mergeCell ref="V8:W8"/>
    <mergeCell ref="V9:W9"/>
    <mergeCell ref="V14:W14"/>
    <mergeCell ref="B14:C14"/>
    <mergeCell ref="V13:W13"/>
    <mergeCell ref="T76:U76"/>
    <mergeCell ref="T55:U55"/>
    <mergeCell ref="T56:U56"/>
    <mergeCell ref="T57:U57"/>
    <mergeCell ref="T58:U58"/>
    <mergeCell ref="T60:U60"/>
    <mergeCell ref="T59:U59"/>
    <mergeCell ref="T61:U61"/>
    <mergeCell ref="T62:U62"/>
    <mergeCell ref="T63:U63"/>
    <mergeCell ref="T64:U64"/>
    <mergeCell ref="T65:U65"/>
    <mergeCell ref="B16:C16"/>
    <mergeCell ref="D16:E16"/>
    <mergeCell ref="T79:U79"/>
    <mergeCell ref="T80:U80"/>
    <mergeCell ref="T81:U81"/>
    <mergeCell ref="B15:C15"/>
    <mergeCell ref="V15:W15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B33:C33"/>
    <mergeCell ref="V33:W33"/>
    <mergeCell ref="T82:U82"/>
    <mergeCell ref="T83:U83"/>
    <mergeCell ref="T84:U84"/>
    <mergeCell ref="T85:U8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7:U77"/>
    <mergeCell ref="T78:U78"/>
    <mergeCell ref="B6:C6"/>
    <mergeCell ref="E56:G56"/>
    <mergeCell ref="E57:G57"/>
    <mergeCell ref="B80:D82"/>
    <mergeCell ref="E80:G80"/>
    <mergeCell ref="E81:G81"/>
    <mergeCell ref="E82:G82"/>
    <mergeCell ref="B74:D76"/>
    <mergeCell ref="E58:G58"/>
    <mergeCell ref="B56:D58"/>
    <mergeCell ref="B55:G55"/>
    <mergeCell ref="B59:D61"/>
    <mergeCell ref="E59:G59"/>
    <mergeCell ref="E60:G60"/>
    <mergeCell ref="E61:G61"/>
    <mergeCell ref="E73:G73"/>
    <mergeCell ref="E70:G70"/>
    <mergeCell ref="B71:D73"/>
    <mergeCell ref="E71:G71"/>
    <mergeCell ref="E72:G72"/>
    <mergeCell ref="B62:D64"/>
    <mergeCell ref="E62:G62"/>
    <mergeCell ref="E63:G63"/>
    <mergeCell ref="E64:G64"/>
    <mergeCell ref="B65:D67"/>
    <mergeCell ref="E65:G65"/>
    <mergeCell ref="E66:G66"/>
    <mergeCell ref="E67:G67"/>
    <mergeCell ref="B34:C34"/>
    <mergeCell ref="B35:C35"/>
    <mergeCell ref="B83:D85"/>
    <mergeCell ref="E83:G83"/>
    <mergeCell ref="E84:G84"/>
    <mergeCell ref="E85:G85"/>
    <mergeCell ref="E74:G74"/>
    <mergeCell ref="E75:G75"/>
    <mergeCell ref="E76:G76"/>
    <mergeCell ref="B77:D79"/>
    <mergeCell ref="E77:G77"/>
    <mergeCell ref="E78:G78"/>
    <mergeCell ref="E79:G79"/>
    <mergeCell ref="B68:D70"/>
    <mergeCell ref="E68:G68"/>
    <mergeCell ref="E69:G69"/>
  </mergeCells>
  <phoneticPr fontId="6" type="noConversion"/>
  <conditionalFormatting sqref="Y31:AB36 Y1:Z1048576 Z11:AC16">
    <cfRule type="containsText" dxfId="10" priority="3" operator="containsText" text="false">
      <formula>NOT(ISERROR(SEARCH("false",Y1)))</formula>
    </cfRule>
  </conditionalFormatting>
  <printOptions horizontalCentered="1"/>
  <pageMargins left="0.19685039370078741" right="0.19685039370078741" top="0.78740157480314965" bottom="0.39370078740157483" header="0.39370078740157483" footer="0.39370078740157483"/>
  <pageSetup paperSize="9" scale="7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19</vt:i4>
      </vt:variant>
    </vt:vector>
  </HeadingPairs>
  <TitlesOfParts>
    <vt:vector size="39" baseType="lpstr">
      <vt:lpstr>겉표지</vt:lpstr>
      <vt:lpstr>목차</vt:lpstr>
      <vt:lpstr>1.배관망 현황</vt:lpstr>
      <vt:lpstr>2.관리실적</vt:lpstr>
      <vt:lpstr>2-2.지사별,월별 관리실적</vt:lpstr>
      <vt:lpstr>3.발생현황</vt:lpstr>
      <vt:lpstr>3.발생=유형</vt:lpstr>
      <vt:lpstr>3.종료현황</vt:lpstr>
      <vt:lpstr>3.종료=유형</vt:lpstr>
      <vt:lpstr>4.기간별 현황</vt:lpstr>
      <vt:lpstr>5.진행공사</vt:lpstr>
      <vt:lpstr>5.진행=유형</vt:lpstr>
      <vt:lpstr>6.입회현황</vt:lpstr>
      <vt:lpstr>7.미신고굴착공사</vt:lpstr>
      <vt:lpstr>7.미신고=유형</vt:lpstr>
      <vt:lpstr>8.결론</vt:lpstr>
      <vt:lpstr>별첨.구간별</vt:lpstr>
      <vt:lpstr>월별</vt:lpstr>
      <vt:lpstr>Sheet1</vt:lpstr>
      <vt:lpstr>미발생</vt:lpstr>
      <vt:lpstr>'1.배관망 현황'!Print_Area</vt:lpstr>
      <vt:lpstr>'2.관리실적'!Print_Area</vt:lpstr>
      <vt:lpstr>'2-2.지사별,월별 관리실적'!Print_Area</vt:lpstr>
      <vt:lpstr>'3.발생=유형'!Print_Area</vt:lpstr>
      <vt:lpstr>'3.발생현황'!Print_Area</vt:lpstr>
      <vt:lpstr>'3.종료=유형'!Print_Area</vt:lpstr>
      <vt:lpstr>'3.종료현황'!Print_Area</vt:lpstr>
      <vt:lpstr>'4.기간별 현황'!Print_Area</vt:lpstr>
      <vt:lpstr>'5.진행=유형'!Print_Area</vt:lpstr>
      <vt:lpstr>'5.진행공사'!Print_Area</vt:lpstr>
      <vt:lpstr>'6.입회현황'!Print_Area</vt:lpstr>
      <vt:lpstr>'7.미신고=유형'!Print_Area</vt:lpstr>
      <vt:lpstr>'7.미신고굴착공사'!Print_Area</vt:lpstr>
      <vt:lpstr>'8.결론'!Print_Area</vt:lpstr>
      <vt:lpstr>겉표지!Print_Area</vt:lpstr>
      <vt:lpstr>목차!Print_Area</vt:lpstr>
      <vt:lpstr>별첨.구간별!Print_Area</vt:lpstr>
      <vt:lpstr>월별!Print_Area</vt:lpstr>
      <vt:lpstr>별첨.구간별!Print_Titles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타공사관리 현황</dc:title>
  <dc:creator>오원종</dc:creator>
  <cp:lastModifiedBy>Q250Y1305</cp:lastModifiedBy>
  <cp:lastPrinted>2015-08-02T14:10:37Z</cp:lastPrinted>
  <dcterms:created xsi:type="dcterms:W3CDTF">1997-02-16T23:34:29Z</dcterms:created>
  <dcterms:modified xsi:type="dcterms:W3CDTF">2015-11-20T08:58:53Z</dcterms:modified>
</cp:coreProperties>
</file>